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оябрь 2018" sheetId="1" r:id="rId1"/>
  </sheets>
  <definedNames>
    <definedName name="_xlnm.Print_Titles" localSheetId="0">'ноябрь 2018'!$3:$5</definedName>
    <definedName name="_xlnm.Print_Area" localSheetId="0">'ноябрь 2018'!$A$1:$G$190</definedName>
  </definedNames>
  <calcPr fullCalcOnLoad="1"/>
</workbook>
</file>

<file path=xl/sharedStrings.xml><?xml version="1.0" encoding="utf-8"?>
<sst xmlns="http://schemas.openxmlformats.org/spreadsheetml/2006/main" count="347" uniqueCount="337">
  <si>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</si>
  <si>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</si>
  <si>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</si>
  <si>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</si>
  <si>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1 09 04050 00 0000 110</t>
  </si>
  <si>
    <t>Прочие местные налоги и сборы</t>
  </si>
  <si>
    <t>1 09 07050 00 0000 110</t>
  </si>
  <si>
    <t>1 16 51040 02 0000 140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</si>
  <si>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</si>
  <si>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</si>
  <si>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</si>
  <si>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</si>
  <si>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</si>
  <si>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</si>
  <si>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</si>
  <si>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</si>
  <si>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</si>
  <si>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</si>
  <si>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</si>
  <si>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</si>
  <si>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В том числе собственных доходов</t>
  </si>
  <si>
    <t>1 14 06020 00 0000 430</t>
  </si>
  <si>
    <t>1 14 06025 05 0000 430</t>
  </si>
  <si>
    <t>Прочие безвозмездные поступления в бюджеты муниципальных районов</t>
  </si>
  <si>
    <t>1 16 43000 01 0000 140</t>
  </si>
  <si>
    <t>1 11 05025 05 0000 120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</si>
  <si>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</si>
  <si>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</si>
  <si>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1 16 33000 00 0000 140</t>
  </si>
  <si>
    <t>1 16 33050 05 0000 140</t>
  </si>
  <si>
    <t>ПРОЧИЕ БЕЗВОЗМЕЗДНЫЕ ПОСТУПЛЕНИЯ</t>
  </si>
  <si>
    <t>1 11 09045 10 0000 120</t>
  </si>
  <si>
    <t>тыс. руб.</t>
  </si>
  <si>
    <t>Наименование показателей</t>
  </si>
  <si>
    <t>Код дохода</t>
  </si>
  <si>
    <t>План на год</t>
  </si>
  <si>
    <t>% к плану года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</si>
  <si>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</si>
  <si>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</si>
  <si>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</si>
  <si>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</si>
  <si>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</si>
  <si>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</si>
  <si>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</si>
  <si>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1 01 01010 00 0000 110</t>
  </si>
  <si>
    <t>1 01 01012 02 0000 110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</si>
  <si>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</si>
  <si>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</si>
  <si>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</si>
  <si>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</si>
  <si>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</si>
  <si>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</si>
  <si>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1 16 35000 00 0000 140</t>
  </si>
  <si>
    <t>1 16 35030 05 0000 140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</si>
  <si>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</si>
  <si>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</si>
  <si>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</si>
  <si>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</si>
  <si>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</si>
  <si>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</si>
  <si>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</si>
  <si>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</si>
  <si>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</si>
  <si>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</si>
  <si>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</si>
  <si>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</si>
  <si>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</si>
  <si>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Земельный налог</t>
  </si>
  <si>
    <t>1 06 06000 00 0000 110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</si>
  <si>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</si>
  <si>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</si>
  <si>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</si>
  <si>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</si>
  <si>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</si>
  <si>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</si>
  <si>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</si>
  <si>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1 03 02230 01 0000 110</t>
  </si>
  <si>
    <t>1 03 02240 01 0000 110</t>
  </si>
  <si>
    <t>1 03 02250 01 0000 110</t>
  </si>
  <si>
    <t>1 03 02260 01 0000 110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</si>
  <si>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</si>
  <si>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</si>
  <si>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</si>
  <si>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</si>
  <si>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</si>
  <si>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</si>
  <si>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</si>
  <si>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</si>
  <si>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</si>
  <si>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1 09 00000 00 0000 000</t>
  </si>
  <si>
    <t>1 11 05013 10 0000 120</t>
  </si>
  <si>
    <t>Прочие налоги и сборы (по отмененным местным налогам и сборам)</t>
  </si>
  <si>
    <t>1 09 07000 00 0000 110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</si>
  <si>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</si>
  <si>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</si>
  <si>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</si>
  <si>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</si>
  <si>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</si>
  <si>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</si>
  <si>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1 11 05025 10 0000 120</t>
  </si>
  <si>
    <t>1 11 09000 00 0000 120</t>
  </si>
  <si>
    <t>1 11 09040 00 0000 120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</si>
  <si>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</si>
  <si>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</si>
  <si>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</si>
  <si>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</si>
  <si>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ПРОДАЖИ МАТЕРИАЛЬНЫХ И НЕМАТЕРИАЛЬНЫХ АКТИВОВ</t>
  </si>
  <si>
    <t>1 14 00000 00 0000 000</t>
  </si>
  <si>
    <t>1 14 06000 00 0000 430</t>
  </si>
  <si>
    <t>1 14 06010 00 0000 430</t>
  </si>
  <si>
    <t>ШТРАФЫ, САНКЦИИ, ВОЗМЕЩЕНИЕ УЩЕРБА</t>
  </si>
  <si>
    <t>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</si>
  <si>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</si>
  <si>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</si>
  <si>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</si>
  <si>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</si>
  <si>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 с организаций</t>
  </si>
  <si>
    <t>1 06 06033 10 0000 110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</si>
  <si>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</si>
  <si>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</si>
  <si>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</si>
  <si>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</si>
  <si>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Доходы от возмещения ущерба при возникновении страховых случаев</t>
  </si>
  <si>
    <t>1 16 23000 00 0000 140</t>
  </si>
  <si>
    <t>1 09 07053 05 0000 110</t>
  </si>
  <si>
    <t>1 14 06013 10 0000 430</t>
  </si>
  <si>
    <t>1 09 04053 10 0000 110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</si>
  <si>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</si>
  <si>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</si>
  <si>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</si>
  <si>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</si>
  <si>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1 16 30000 01 0000 140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</si>
  <si>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</si>
  <si>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</si>
  <si>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</si>
  <si>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</si>
  <si>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</si>
  <si>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</si>
  <si>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</si>
  <si>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</si>
  <si>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муниципальных районов</t>
  </si>
  <si>
    <t>1 17 01050 05 0000 180</t>
  </si>
  <si>
    <t>1 17 01050 10 0000 180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</si>
  <si>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</si>
  <si>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</si>
  <si>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</si>
  <si>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</si>
  <si>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1 17 05050 05 0000 180</t>
  </si>
  <si>
    <t>1 17 05050 10 0000 180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</si>
  <si>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</si>
  <si>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</si>
  <si>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</si>
  <si>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</si>
  <si>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</si>
  <si>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</si>
  <si>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</si>
  <si>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</si>
  <si>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</si>
  <si>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</si>
  <si>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</si>
  <si>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</si>
  <si>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</si>
  <si>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</si>
  <si>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</si>
  <si>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2 19 00000 00 0000 000</t>
  </si>
  <si>
    <t>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</si>
  <si>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</si>
  <si>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</si>
  <si>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1 16 30030 01 0000 140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</si>
  <si>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</si>
  <si>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</si>
  <si>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1 16 30014 01 0000 140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</si>
  <si>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</si>
  <si>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</si>
  <si>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</si>
  <si>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</si>
  <si>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</si>
  <si>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</si>
  <si>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</si>
  <si>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</si>
  <si>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</si>
  <si>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</si>
  <si>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</si>
  <si>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</si>
  <si>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</si>
  <si>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</si>
  <si>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</si>
  <si>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</si>
  <si>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</si>
  <si>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</si>
  <si>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</si>
  <si>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</si>
  <si>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</si>
  <si>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</si>
  <si>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</si>
  <si>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</si>
  <si>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</si>
  <si>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</si>
  <si>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</si>
  <si>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1 03 02000 01 0000 110</t>
  </si>
  <si>
    <t>1 05 04000 02 0000 110</t>
  </si>
  <si>
    <t>1 08 03010 01 0000 110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</si>
  <si>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</si>
  <si>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</si>
  <si>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</si>
  <si>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</si>
  <si>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</si>
  <si>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</si>
  <si>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</si>
  <si>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</si>
  <si>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</si>
  <si>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</si>
  <si>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</si>
  <si>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</si>
  <si>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</si>
  <si>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</si>
  <si>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</si>
  <si>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</si>
  <si>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</si>
  <si>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</si>
  <si>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</si>
  <si>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</si>
  <si>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</si>
  <si>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</si>
  <si>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</si>
  <si>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</si>
  <si>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Прочие межбюджетные трансферты, передаваемые бюджетам сельских поселений</t>
  </si>
  <si>
    <t>1 06 06030 00 0000 110</t>
  </si>
  <si>
    <t>1 08 04020 01 0000 110</t>
  </si>
  <si>
    <t>1 11 05010 00 0000 120</t>
  </si>
  <si>
    <t>1 11 05070 00 0000 120</t>
  </si>
  <si>
    <t>1 16 25000 00 0000 140</t>
  </si>
  <si>
    <t>2 02 10000 00 0000 151</t>
  </si>
  <si>
    <t>2 02 15001 00 0000 151</t>
  </si>
  <si>
    <t>2 02 15001 05 0000 151</t>
  </si>
  <si>
    <t>2 02 15001 10 0000 151</t>
  </si>
  <si>
    <t>2 02 15002 00 0000 151</t>
  </si>
  <si>
    <t>2 02 15002 05 0000 151</t>
  </si>
  <si>
    <t>2 02 20000 00 0000 151</t>
  </si>
  <si>
    <t>2 02 25519 00 0000 151</t>
  </si>
  <si>
    <t>2 02 25519 05 0000 151</t>
  </si>
  <si>
    <t>2 02 29999 00 0000 151</t>
  </si>
  <si>
    <t>2 02 29999 05 0000 151</t>
  </si>
  <si>
    <t>2 02 30000 00 0000 151</t>
  </si>
  <si>
    <t>2 02 30024 00 0000 151</t>
  </si>
  <si>
    <t>2 02 30024 05 0000 151</t>
  </si>
  <si>
    <t>2 02 30029 00 0000 151</t>
  </si>
  <si>
    <t>2 02 30029 05 0000 151</t>
  </si>
  <si>
    <t>2 02 35082 00 0000 151</t>
  </si>
  <si>
    <t>2 02 35082 05 0000 151</t>
  </si>
  <si>
    <t>2 02 35118 00 0000 151</t>
  </si>
  <si>
    <t>2 02 35118 10 0000 151</t>
  </si>
  <si>
    <t>2 02 35118 05 0000 151</t>
  </si>
  <si>
    <t>2 02 35543 00 0000 151</t>
  </si>
  <si>
    <t>2 02 35543 05 0000 151</t>
  </si>
  <si>
    <t>2 02 40000 00 0000 151</t>
  </si>
  <si>
    <t>2 02 40014 00 0000 151</t>
  </si>
  <si>
    <t>2 02 40014 05 0000 151</t>
  </si>
  <si>
    <t>2 02 49999 00 0000 151</t>
  </si>
  <si>
    <t>2 02 49999 10 0000 151</t>
  </si>
  <si>
    <t>2 07 00000 00 0000 000</t>
  </si>
  <si>
    <t>2 07 05000 05 0000 180</t>
  </si>
  <si>
    <t>2 19 00000 05 0000 151</t>
  </si>
  <si>
    <t>2 19 60010 05 0000 151</t>
  </si>
  <si>
    <t>Налоги на имущество</t>
  </si>
  <si>
    <t>Земельный налог (по обязательствам, возникшим до 1 января 2006 года), мобилизуемый на территориях сельских поселений</t>
  </si>
  <si>
    <t>1 09 04000 00 0000 110</t>
  </si>
  <si>
    <t>Земельный налог (по обязательствам, возникшим до  1 января 2006 года)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</si>
  <si>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</si>
  <si>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</si>
  <si>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</si>
  <si>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</si>
  <si>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2 02 20051 00 0000 151</t>
  </si>
  <si>
    <t>2 02 20051 05 0000 151</t>
  </si>
  <si>
    <t>2 02 25027 00 0000 151</t>
  </si>
  <si>
    <t>2 02 25027 05 0000 151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</si>
  <si>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</si>
  <si>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</si>
  <si>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2 02 25558 05 0000 151</t>
  </si>
  <si>
    <t>2 02 25558 00 0000 151</t>
  </si>
  <si>
    <t>Невыясненные поступления, зачисляемые в бюджеты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</si>
  <si>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</si>
  <si>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</si>
  <si>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2 02 49999 05 0000 151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</si>
  <si>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</si>
  <si>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</si>
  <si>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1 16 23050 05 0000 140</t>
  </si>
  <si>
    <t>1 16 23051 05 0000 140</t>
  </si>
  <si>
    <t>2 17 01000 00 0000 180</t>
  </si>
  <si>
    <t>Невыясненные поступления зачисляемые в бюджеты муниципальных районов</t>
  </si>
  <si>
    <t>1 16 03000 00 0000 140</t>
  </si>
  <si>
    <t>1 16 03010 01 0000 140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</si>
  <si>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</si>
  <si>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</si>
  <si>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Мальцева Кристина Анатольевна 2-12-79</t>
  </si>
  <si>
    <t>1 16 25074 10 0000 140</t>
  </si>
  <si>
    <t>1 11 05013 05 0000 120</t>
  </si>
  <si>
    <t>1 14 06013 05 0000 430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</si>
  <si>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</si>
  <si>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</si>
  <si>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Денежные взыскания (штрафы) за нарушение лесного законодательства на лесных участках, находящихся в собственности сельских поселений
</t>
  </si>
  <si>
    <t>Доходы от продажи  земельных участков, государственная  собственность на которые не разграничена</t>
  </si>
  <si>
    <t>1 05 03020 01 0000 110</t>
  </si>
  <si>
    <t xml:space="preserve">Единый сельскохозяйственный налог (за налоговые периоды, истекшие до 1 января 2011 года)
</t>
  </si>
  <si>
    <t>2 02 35120 00 0000 151</t>
  </si>
  <si>
    <t>2 02 35120 05 0000 151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</si>
  <si>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</si>
  <si>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</si>
  <si>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2018 год</t>
  </si>
  <si>
    <t>Отклонение от плана 2018 года</t>
  </si>
  <si>
    <t>Плата за размещение отходов производства</t>
  </si>
  <si>
    <t>1 12 01041 01 0000 120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</si>
  <si>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</si>
  <si>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2 02 25497 05 0000 151</t>
  </si>
  <si>
    <t>2 18 05010 05 0000 180</t>
  </si>
  <si>
    <t>2 18 05000 05 0000 180</t>
  </si>
  <si>
    <t>2 18 00000 00 0000 180</t>
  </si>
  <si>
    <t>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</si>
  <si>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</si>
  <si>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</si>
  <si>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</si>
  <si>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</si>
  <si>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</si>
  <si>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</si>
  <si>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
2 02 25467 05 0000 151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</si>
  <si>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</si>
  <si>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
2 02 25467 00 0000 151
</t>
  </si>
  <si>
    <t>Прочие доходы от компенсации затрат бюджетов муниципальных районов</t>
  </si>
  <si>
    <t>1 13 02995 05 0000 130</t>
  </si>
  <si>
    <t>1 11 05075 10 0000 120</t>
  </si>
  <si>
    <t>Руководитель</t>
  </si>
  <si>
    <t>финансового управления                                                                        Н.М. Кравченко</t>
  </si>
  <si>
    <t>Анализ исполнения доходов консолидированного бюджета Ермаковского района за январь-ноябрь 2018 года</t>
  </si>
  <si>
    <t>Исполнено за январь-ноябрь  2018 года</t>
  </si>
  <si>
    <t>2 07 05030 10 0000 180</t>
  </si>
  <si>
    <t>Прочие безвозмездные поступления в бюджеты сельских поселений</t>
  </si>
  <si>
    <t>1 14 06025 10 0000 430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</si>
</sst>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##\ ###\ ###\ ###\ ##0.00"/>
    <numFmt numFmtId="170" formatCode="0.000000"/>
    <numFmt numFmtId="171" formatCode="0.00000"/>
    <numFmt numFmtId="172" formatCode="0.0000"/>
    <numFmt numFmtId="173" formatCode="0.000"/>
    <numFmt numFmtId="174" formatCode="###\ ###\ ###\ ###\ ##0"/>
    <numFmt numFmtId="175" formatCode="0.0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3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13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169" fontId="18" fillId="0" borderId="12" xfId="0" applyNumberFormat="1" applyFont="1" applyBorder="1" applyAlignment="1">
      <alignment/>
    </xf>
    <xf numFmtId="169" fontId="0" fillId="7" borderId="12" xfId="0" applyNumberFormat="1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9" fontId="0" fillId="7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vertical="top" wrapText="1"/>
    </xf>
    <xf numFmtId="164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169" fontId="18" fillId="0" borderId="22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17" fillId="0" borderId="25" xfId="0" applyFont="1" applyBorder="1" applyAlignment="1">
      <alignment horizontal="left" vertical="center"/>
    </xf>
    <xf numFmtId="4" fontId="0" fillId="13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2" fontId="0" fillId="7" borderId="12" xfId="0" applyNumberFormat="1" applyFont="1" applyFill="1" applyBorder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69" fontId="0" fillId="0" borderId="12" xfId="0" applyNumberFormat="1" applyFont="1" applyFill="1" applyBorder="1" applyAlignment="1">
      <alignment/>
    </xf>
    <xf numFmtId="169" fontId="0" fillId="0" borderId="28" xfId="0" applyNumberFormat="1" applyFont="1" applyFill="1" applyBorder="1" applyAlignment="1">
      <alignment/>
    </xf>
    <xf numFmtId="169" fontId="0" fillId="0" borderId="29" xfId="0" applyNumberFormat="1" applyFont="1" applyFill="1" applyBorder="1" applyAlignment="1">
      <alignment/>
    </xf>
    <xf numFmtId="4" fontId="0" fillId="7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/>
    </xf>
    <xf numFmtId="0" fontId="56" fillId="0" borderId="30" xfId="0" applyFont="1" applyBorder="1" applyAlignment="1">
      <alignment horizontal="center" vertical="center"/>
    </xf>
    <xf numFmtId="169" fontId="0" fillId="13" borderId="31" xfId="0" applyNumberFormat="1" applyFont="1" applyFill="1" applyBorder="1" applyAlignment="1">
      <alignment/>
    </xf>
    <xf numFmtId="169" fontId="0" fillId="7" borderId="32" xfId="0" applyNumberFormat="1" applyFont="1" applyFill="1" applyBorder="1" applyAlignment="1">
      <alignment/>
    </xf>
    <xf numFmtId="169" fontId="0" fillId="13" borderId="10" xfId="0" applyNumberFormat="1" applyFont="1" applyFill="1" applyBorder="1" applyAlignment="1">
      <alignment/>
    </xf>
    <xf numFmtId="169" fontId="0" fillId="7" borderId="10" xfId="0" applyNumberFormat="1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169" fontId="18" fillId="0" borderId="12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56" fillId="0" borderId="12" xfId="0" applyFont="1" applyBorder="1" applyAlignment="1">
      <alignment horizontal="center"/>
    </xf>
    <xf numFmtId="169" fontId="0" fillId="0" borderId="12" xfId="0" applyNumberFormat="1" applyFont="1" applyBorder="1" applyAlignment="1">
      <alignment horizontal="right"/>
    </xf>
    <xf numFmtId="169" fontId="0" fillId="13" borderId="12" xfId="0" applyNumberFormat="1" applyFont="1" applyFill="1" applyBorder="1" applyAlignment="1">
      <alignment horizontal="right"/>
    </xf>
    <xf numFmtId="0" fontId="56" fillId="0" borderId="33" xfId="0" applyFont="1" applyBorder="1" applyAlignment="1">
      <alignment horizontal="center"/>
    </xf>
    <xf numFmtId="169" fontId="0" fillId="0" borderId="13" xfId="0" applyNumberFormat="1" applyFont="1" applyBorder="1" applyAlignment="1">
      <alignment/>
    </xf>
    <xf numFmtId="169" fontId="0" fillId="7" borderId="22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right" vertical="center" wrapText="1"/>
    </xf>
    <xf numFmtId="169" fontId="0" fillId="13" borderId="2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2" fontId="0" fillId="13" borderId="12" xfId="0" applyNumberFormat="1" applyFont="1" applyFill="1" applyBorder="1" applyAlignment="1">
      <alignment/>
    </xf>
    <xf numFmtId="169" fontId="18" fillId="0" borderId="33" xfId="0" applyNumberFormat="1" applyFont="1" applyBorder="1" applyAlignment="1">
      <alignment/>
    </xf>
    <xf numFmtId="0" fontId="56" fillId="0" borderId="20" xfId="0" applyFont="1" applyBorder="1" applyAlignment="1">
      <alignment wrapText="1"/>
    </xf>
    <xf numFmtId="0" fontId="57" fillId="0" borderId="20" xfId="0" applyFont="1" applyBorder="1" applyAlignment="1">
      <alignment vertical="center" wrapText="1"/>
    </xf>
    <xf numFmtId="0" fontId="56" fillId="0" borderId="20" xfId="0" applyFont="1" applyBorder="1" applyAlignment="1">
      <alignment vertical="center"/>
    </xf>
    <xf numFmtId="0" fontId="56" fillId="0" borderId="20" xfId="0" applyFont="1" applyBorder="1" applyAlignment="1">
      <alignment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/>
    </xf>
    <xf numFmtId="0" fontId="58" fillId="0" borderId="20" xfId="0" applyFont="1" applyBorder="1" applyAlignment="1">
      <alignment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20" xfId="0" applyFont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169" fontId="0" fillId="7" borderId="12" xfId="0" applyNumberFormat="1" applyFill="1" applyBorder="1" applyAlignment="1">
      <alignment/>
    </xf>
    <xf numFmtId="169" fontId="0" fillId="13" borderId="12" xfId="0" applyNumberFormat="1" applyFont="1" applyFill="1" applyBorder="1" applyAlignment="1">
      <alignment/>
    </xf>
    <xf numFmtId="169" fontId="0" fillId="7" borderId="12" xfId="0" applyNumberFormat="1" applyFont="1" applyFill="1" applyBorder="1" applyAlignment="1">
      <alignment/>
    </xf>
    <xf numFmtId="169" fontId="0" fillId="0" borderId="12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7" borderId="12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4" fontId="0" fillId="13" borderId="14" xfId="0" applyNumberFormat="1" applyFont="1" applyFill="1" applyBorder="1" applyAlignment="1">
      <alignment/>
    </xf>
    <xf numFmtId="169" fontId="0" fillId="7" borderId="14" xfId="0" applyNumberFormat="1" applyFont="1" applyFill="1" applyBorder="1" applyAlignment="1">
      <alignment/>
    </xf>
    <xf numFmtId="0" fontId="14" fillId="0" borderId="37" xfId="0" applyFont="1" applyFill="1" applyBorder="1" applyAlignment="1">
      <alignment vertical="top" wrapText="1"/>
    </xf>
    <xf numFmtId="4" fontId="8" fillId="0" borderId="38" xfId="0" applyNumberFormat="1" applyFont="1" applyFill="1" applyBorder="1" applyAlignment="1">
      <alignment/>
    </xf>
    <xf numFmtId="169" fontId="0" fillId="0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6" fillId="0" borderId="28" xfId="0" applyFont="1" applyBorder="1" applyAlignment="1">
      <alignment wrapText="1"/>
    </xf>
    <xf numFmtId="0" fontId="56" fillId="0" borderId="12" xfId="0" applyFont="1" applyBorder="1" applyAlignment="1">
      <alignment horizontal="center" wrapText="1"/>
    </xf>
    <xf numFmtId="169" fontId="0" fillId="33" borderId="12" xfId="0" applyNumberFormat="1" applyFont="1" applyFill="1" applyBorder="1" applyAlignment="1">
      <alignment horizontal="right"/>
    </xf>
    <xf numFmtId="169" fontId="0" fillId="33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tabSelected="1" view="pageBreakPreview" zoomScale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5"/>
    </sheetView>
  </sheetViews>
  <sheetFormatPr defaultColWidth="7.00390625" defaultRowHeight="12.75"/>
  <cols>
    <col min="1" max="1" width="101.875" style="5" customWidth="1"/>
    <col min="2" max="2" width="20.25390625" style="5" customWidth="1"/>
    <col min="3" max="3" width="15.125" style="5" customWidth="1"/>
    <col min="4" max="4" width="15.625" style="33" customWidth="1"/>
    <col min="5" max="5" width="12.25390625" style="34" customWidth="1"/>
    <col min="6" max="6" width="11.25390625" style="12" customWidth="1"/>
    <col min="7" max="16384" width="7.00390625" style="12" customWidth="1"/>
  </cols>
  <sheetData>
    <row r="1" spans="1:11" s="8" customFormat="1" ht="36" customHeight="1">
      <c r="A1" s="134" t="s">
        <v>332</v>
      </c>
      <c r="B1" s="134"/>
      <c r="C1" s="134"/>
      <c r="D1" s="134"/>
      <c r="E1" s="134"/>
      <c r="F1" s="134"/>
      <c r="I1" s="9"/>
      <c r="J1" s="9"/>
      <c r="K1" s="9"/>
    </row>
    <row r="2" spans="1:11" s="10" customFormat="1" ht="12.75" customHeight="1" thickBot="1">
      <c r="A2" s="109"/>
      <c r="B2" s="109"/>
      <c r="C2" s="109"/>
      <c r="D2" s="109"/>
      <c r="E2" s="135" t="s">
        <v>32</v>
      </c>
      <c r="F2" s="135"/>
      <c r="I2" s="11"/>
      <c r="J2" s="11"/>
      <c r="K2" s="11"/>
    </row>
    <row r="3" spans="1:11" s="8" customFormat="1" ht="14.25" customHeight="1" thickBot="1">
      <c r="A3" s="136" t="s">
        <v>33</v>
      </c>
      <c r="B3" s="136" t="s">
        <v>34</v>
      </c>
      <c r="C3" s="139" t="s">
        <v>308</v>
      </c>
      <c r="D3" s="140"/>
      <c r="E3" s="140"/>
      <c r="F3" s="141"/>
      <c r="I3" s="9"/>
      <c r="J3" s="9"/>
      <c r="K3" s="9"/>
    </row>
    <row r="4" spans="1:13" s="9" customFormat="1" ht="9" customHeight="1">
      <c r="A4" s="137"/>
      <c r="B4" s="137"/>
      <c r="C4" s="142" t="s">
        <v>35</v>
      </c>
      <c r="D4" s="144" t="s">
        <v>333</v>
      </c>
      <c r="E4" s="136" t="s">
        <v>309</v>
      </c>
      <c r="F4" s="146" t="s">
        <v>36</v>
      </c>
      <c r="G4" s="12"/>
      <c r="H4" s="13"/>
      <c r="I4" s="13"/>
      <c r="J4" s="13"/>
      <c r="K4" s="13"/>
      <c r="L4" s="13"/>
      <c r="M4" s="13"/>
    </row>
    <row r="5" spans="1:13" s="9" customFormat="1" ht="46.5" customHeight="1" thickBot="1">
      <c r="A5" s="138"/>
      <c r="B5" s="138"/>
      <c r="C5" s="143"/>
      <c r="D5" s="145"/>
      <c r="E5" s="138"/>
      <c r="F5" s="147"/>
      <c r="G5" s="13"/>
      <c r="H5" s="13"/>
      <c r="I5" s="13"/>
      <c r="J5" s="13"/>
      <c r="K5" s="13"/>
      <c r="L5" s="35"/>
      <c r="M5" s="13"/>
    </row>
    <row r="6" spans="1:13" s="16" customFormat="1" ht="18">
      <c r="A6" s="62" t="s">
        <v>37</v>
      </c>
      <c r="B6" s="58" t="s">
        <v>38</v>
      </c>
      <c r="C6" s="59">
        <f>C7+C16+C22+C31+C39+C51+C65+C73+C81+C108+C44+C72</f>
        <v>83706.365</v>
      </c>
      <c r="D6" s="59">
        <f>D7+D16+D22+D31+D39+D51+D65+D73+D81+D108+D44+D72</f>
        <v>73097.00099999999</v>
      </c>
      <c r="E6" s="60">
        <f aca="true" t="shared" si="0" ref="E6:E95">D6-C6</f>
        <v>-10609.364000000016</v>
      </c>
      <c r="F6" s="61">
        <f>D6/C6*100</f>
        <v>87.32549908241744</v>
      </c>
      <c r="G6" s="13"/>
      <c r="H6" s="13"/>
      <c r="I6" s="13"/>
      <c r="J6" s="13"/>
      <c r="K6" s="13"/>
      <c r="L6" s="13"/>
      <c r="M6" s="13"/>
    </row>
    <row r="7" spans="1:13" s="16" customFormat="1" ht="18">
      <c r="A7" s="53" t="s">
        <v>39</v>
      </c>
      <c r="B7" s="39" t="s">
        <v>40</v>
      </c>
      <c r="C7" s="40">
        <f>C8+C11</f>
        <v>47387.813</v>
      </c>
      <c r="D7" s="40">
        <f>D8+D11</f>
        <v>40210.193999999996</v>
      </c>
      <c r="E7" s="6">
        <f>D7-C7</f>
        <v>-7177.619000000006</v>
      </c>
      <c r="F7" s="7">
        <f aca="true" t="shared" si="1" ref="F7:F110">D7/C7*100</f>
        <v>84.85344955674573</v>
      </c>
      <c r="G7" s="13"/>
      <c r="H7" s="13"/>
      <c r="I7" s="13"/>
      <c r="J7" s="13"/>
      <c r="K7" s="13"/>
      <c r="L7" s="13"/>
      <c r="M7" s="13"/>
    </row>
    <row r="8" spans="1:13" s="16" customFormat="1" ht="18">
      <c r="A8" s="54" t="s">
        <v>41</v>
      </c>
      <c r="B8" s="39" t="s">
        <v>42</v>
      </c>
      <c r="C8" s="37">
        <f>C9</f>
        <v>149</v>
      </c>
      <c r="D8" s="37">
        <f>D9</f>
        <v>138.701</v>
      </c>
      <c r="E8" s="6">
        <f t="shared" si="0"/>
        <v>-10.299000000000007</v>
      </c>
      <c r="F8" s="7">
        <f t="shared" si="1"/>
        <v>93.08791946308725</v>
      </c>
      <c r="G8" s="13"/>
      <c r="H8" s="13"/>
      <c r="I8" s="13"/>
      <c r="J8" s="13"/>
      <c r="K8" s="13"/>
      <c r="L8" s="13"/>
      <c r="M8" s="13"/>
    </row>
    <row r="9" spans="1:13" s="16" customFormat="1" ht="24">
      <c r="A9" s="55" t="s">
        <v>43</v>
      </c>
      <c r="B9" s="39" t="s">
        <v>44</v>
      </c>
      <c r="C9" s="37">
        <f>C10</f>
        <v>149</v>
      </c>
      <c r="D9" s="37">
        <f>D10</f>
        <v>138.701</v>
      </c>
      <c r="E9" s="6">
        <f t="shared" si="0"/>
        <v>-10.299000000000007</v>
      </c>
      <c r="F9" s="7">
        <f t="shared" si="1"/>
        <v>93.08791946308725</v>
      </c>
      <c r="G9" s="13"/>
      <c r="H9" s="13"/>
      <c r="I9" s="13"/>
      <c r="J9" s="13"/>
      <c r="K9" s="13"/>
      <c r="L9" s="13"/>
      <c r="M9" s="13"/>
    </row>
    <row r="10" spans="1:13" s="9" customFormat="1" ht="24">
      <c r="A10" s="55" t="s">
        <v>181</v>
      </c>
      <c r="B10" s="39" t="s">
        <v>45</v>
      </c>
      <c r="C10" s="38">
        <v>149</v>
      </c>
      <c r="D10" s="41">
        <v>138.701</v>
      </c>
      <c r="E10" s="6">
        <f t="shared" si="0"/>
        <v>-10.299000000000007</v>
      </c>
      <c r="F10" s="7">
        <f t="shared" si="1"/>
        <v>93.08791946308725</v>
      </c>
      <c r="G10" s="13"/>
      <c r="H10" s="13"/>
      <c r="I10" s="13"/>
      <c r="J10" s="13"/>
      <c r="K10" s="13"/>
      <c r="L10" s="13"/>
      <c r="M10" s="13"/>
    </row>
    <row r="11" spans="1:13" s="9" customFormat="1" ht="18">
      <c r="A11" s="54" t="s">
        <v>46</v>
      </c>
      <c r="B11" s="39" t="s">
        <v>47</v>
      </c>
      <c r="C11" s="37">
        <f>C12+C13+C14+C15</f>
        <v>47238.813</v>
      </c>
      <c r="D11" s="37">
        <f>D12+D13+D14+D15</f>
        <v>40071.492999999995</v>
      </c>
      <c r="E11" s="6">
        <f t="shared" si="0"/>
        <v>-7167.320000000007</v>
      </c>
      <c r="F11" s="7">
        <f t="shared" si="1"/>
        <v>84.82747650750665</v>
      </c>
      <c r="G11" s="13"/>
      <c r="H11" s="13"/>
      <c r="I11" s="13"/>
      <c r="J11" s="13"/>
      <c r="K11" s="13"/>
      <c r="L11" s="13"/>
      <c r="M11" s="13"/>
    </row>
    <row r="12" spans="1:13" s="9" customFormat="1" ht="36">
      <c r="A12" s="55" t="s">
        <v>202</v>
      </c>
      <c r="B12" s="39" t="s">
        <v>48</v>
      </c>
      <c r="C12" s="38">
        <v>46861.713</v>
      </c>
      <c r="D12" s="113">
        <v>39766.545</v>
      </c>
      <c r="E12" s="6">
        <f t="shared" si="0"/>
        <v>-7095.168000000005</v>
      </c>
      <c r="F12" s="7">
        <f t="shared" si="1"/>
        <v>84.85934989188294</v>
      </c>
      <c r="G12" s="13"/>
      <c r="H12" s="13"/>
      <c r="I12" s="13"/>
      <c r="J12" s="13"/>
      <c r="K12" s="13"/>
      <c r="L12" s="13"/>
      <c r="M12" s="13"/>
    </row>
    <row r="13" spans="1:13" s="9" customFormat="1" ht="48">
      <c r="A13" s="55" t="s">
        <v>203</v>
      </c>
      <c r="B13" s="39" t="s">
        <v>49</v>
      </c>
      <c r="C13" s="38">
        <v>173.9</v>
      </c>
      <c r="D13" s="41">
        <v>128.079</v>
      </c>
      <c r="E13" s="6">
        <f t="shared" si="0"/>
        <v>-45.821</v>
      </c>
      <c r="F13" s="7">
        <f t="shared" si="1"/>
        <v>73.65094882116159</v>
      </c>
      <c r="G13" s="13"/>
      <c r="H13" s="13"/>
      <c r="I13" s="13"/>
      <c r="J13" s="13"/>
      <c r="K13" s="13"/>
      <c r="L13" s="13"/>
      <c r="M13" s="13"/>
    </row>
    <row r="14" spans="1:13" s="9" customFormat="1" ht="24">
      <c r="A14" s="55" t="s">
        <v>182</v>
      </c>
      <c r="B14" s="39" t="s">
        <v>50</v>
      </c>
      <c r="C14" s="38">
        <v>194.1</v>
      </c>
      <c r="D14" s="41">
        <v>176.869</v>
      </c>
      <c r="E14" s="6">
        <f t="shared" si="0"/>
        <v>-17.230999999999995</v>
      </c>
      <c r="F14" s="7">
        <f t="shared" si="1"/>
        <v>91.12261720762493</v>
      </c>
      <c r="G14" s="13"/>
      <c r="H14" s="13"/>
      <c r="I14" s="13"/>
      <c r="J14" s="13"/>
      <c r="K14" s="13"/>
      <c r="L14" s="13"/>
      <c r="M14" s="13"/>
    </row>
    <row r="15" spans="1:13" s="9" customFormat="1" ht="36">
      <c r="A15" s="55" t="s">
        <v>204</v>
      </c>
      <c r="B15" s="39" t="s">
        <v>51</v>
      </c>
      <c r="C15" s="38">
        <v>9.1</v>
      </c>
      <c r="D15" s="41">
        <v>0</v>
      </c>
      <c r="E15" s="6">
        <f t="shared" si="0"/>
        <v>-9.1</v>
      </c>
      <c r="F15" s="7">
        <f t="shared" si="1"/>
        <v>0</v>
      </c>
      <c r="G15" s="13"/>
      <c r="H15" s="13"/>
      <c r="I15" s="13"/>
      <c r="J15" s="13"/>
      <c r="K15" s="13"/>
      <c r="L15" s="13"/>
      <c r="M15" s="13"/>
    </row>
    <row r="16" spans="1:13" s="9" customFormat="1" ht="18">
      <c r="A16" s="56" t="s">
        <v>69</v>
      </c>
      <c r="B16" s="39" t="s">
        <v>75</v>
      </c>
      <c r="C16" s="40">
        <f>C17</f>
        <v>1854.7</v>
      </c>
      <c r="D16" s="40">
        <f>D17</f>
        <v>1824.301</v>
      </c>
      <c r="E16" s="6">
        <f t="shared" si="0"/>
        <v>-30.399000000000115</v>
      </c>
      <c r="F16" s="7">
        <f t="shared" si="1"/>
        <v>98.36097482072572</v>
      </c>
      <c r="G16" s="13"/>
      <c r="H16" s="13"/>
      <c r="I16" s="13"/>
      <c r="J16" s="13"/>
      <c r="K16" s="13"/>
      <c r="L16" s="13"/>
      <c r="M16" s="13"/>
    </row>
    <row r="17" spans="1:13" s="9" customFormat="1" ht="18">
      <c r="A17" s="55" t="s">
        <v>70</v>
      </c>
      <c r="B17" s="39" t="s">
        <v>199</v>
      </c>
      <c r="C17" s="37">
        <f>C18+C19+C20+C21</f>
        <v>1854.7</v>
      </c>
      <c r="D17" s="37">
        <f>D18+D19+D20+D21</f>
        <v>1824.301</v>
      </c>
      <c r="E17" s="6">
        <f t="shared" si="0"/>
        <v>-30.399000000000115</v>
      </c>
      <c r="F17" s="7">
        <f t="shared" si="1"/>
        <v>98.36097482072572</v>
      </c>
      <c r="G17" s="13"/>
      <c r="H17" s="13"/>
      <c r="I17" s="13"/>
      <c r="J17" s="13"/>
      <c r="K17" s="13"/>
      <c r="L17" s="13"/>
      <c r="M17" s="13"/>
    </row>
    <row r="18" spans="1:13" s="9" customFormat="1" ht="36">
      <c r="A18" s="55" t="s">
        <v>71</v>
      </c>
      <c r="B18" s="39" t="s">
        <v>76</v>
      </c>
      <c r="C18" s="38">
        <v>689.1</v>
      </c>
      <c r="D18" s="41">
        <v>810.987</v>
      </c>
      <c r="E18" s="6">
        <f t="shared" si="0"/>
        <v>121.88699999999994</v>
      </c>
      <c r="F18" s="7">
        <f t="shared" si="1"/>
        <v>117.68785372224639</v>
      </c>
      <c r="G18" s="13"/>
      <c r="H18" s="13"/>
      <c r="I18" s="13"/>
      <c r="J18" s="13"/>
      <c r="K18" s="13"/>
      <c r="L18" s="13"/>
      <c r="M18" s="13"/>
    </row>
    <row r="19" spans="1:13" s="9" customFormat="1" ht="36">
      <c r="A19" s="55" t="s">
        <v>72</v>
      </c>
      <c r="B19" s="39" t="s">
        <v>77</v>
      </c>
      <c r="C19" s="38">
        <v>5.4</v>
      </c>
      <c r="D19" s="41">
        <v>7.697</v>
      </c>
      <c r="E19" s="6">
        <f t="shared" si="0"/>
        <v>2.2969999999999997</v>
      </c>
      <c r="F19" s="7">
        <f t="shared" si="1"/>
        <v>142.53703703703704</v>
      </c>
      <c r="G19" s="13"/>
      <c r="H19" s="13"/>
      <c r="I19" s="13"/>
      <c r="J19" s="13"/>
      <c r="K19" s="13"/>
      <c r="L19" s="13"/>
      <c r="M19" s="13"/>
    </row>
    <row r="20" spans="1:13" s="9" customFormat="1" ht="36">
      <c r="A20" s="55" t="s">
        <v>73</v>
      </c>
      <c r="B20" s="39" t="s">
        <v>78</v>
      </c>
      <c r="C20" s="38">
        <v>1267.2</v>
      </c>
      <c r="D20" s="41">
        <v>1186.548</v>
      </c>
      <c r="E20" s="6">
        <f t="shared" si="0"/>
        <v>-80.65200000000004</v>
      </c>
      <c r="F20" s="7">
        <f t="shared" si="1"/>
        <v>93.63541666666666</v>
      </c>
      <c r="G20" s="13"/>
      <c r="H20" s="13"/>
      <c r="I20" s="13"/>
      <c r="J20" s="13"/>
      <c r="K20" s="13"/>
      <c r="L20" s="13"/>
      <c r="M20" s="13"/>
    </row>
    <row r="21" spans="1:13" s="9" customFormat="1" ht="36">
      <c r="A21" s="55" t="s">
        <v>74</v>
      </c>
      <c r="B21" s="39" t="s">
        <v>79</v>
      </c>
      <c r="C21" s="38">
        <v>-107</v>
      </c>
      <c r="D21" s="41">
        <v>-180.931</v>
      </c>
      <c r="E21" s="6">
        <f t="shared" si="0"/>
        <v>-73.93100000000001</v>
      </c>
      <c r="F21" s="7">
        <f t="shared" si="1"/>
        <v>169.0943925233645</v>
      </c>
      <c r="G21" s="13"/>
      <c r="H21" s="13"/>
      <c r="I21" s="13"/>
      <c r="J21" s="13"/>
      <c r="K21" s="13"/>
      <c r="L21" s="13"/>
      <c r="M21" s="13"/>
    </row>
    <row r="22" spans="1:13" s="16" customFormat="1" ht="18">
      <c r="A22" s="53" t="s">
        <v>56</v>
      </c>
      <c r="B22" s="39" t="s">
        <v>57</v>
      </c>
      <c r="C22" s="40">
        <f>C23+C26+C29</f>
        <v>8154.925</v>
      </c>
      <c r="D22" s="40">
        <f>D23+D26+D29</f>
        <v>7239.672999999999</v>
      </c>
      <c r="E22" s="6">
        <f t="shared" si="0"/>
        <v>-915.2520000000013</v>
      </c>
      <c r="F22" s="7">
        <f t="shared" si="1"/>
        <v>88.77669629089169</v>
      </c>
      <c r="G22" s="13"/>
      <c r="H22" s="13"/>
      <c r="I22" s="13"/>
      <c r="J22" s="13"/>
      <c r="K22" s="13"/>
      <c r="L22" s="13"/>
      <c r="M22" s="13"/>
    </row>
    <row r="23" spans="1:13" s="9" customFormat="1" ht="18">
      <c r="A23" s="55" t="s">
        <v>58</v>
      </c>
      <c r="B23" s="39" t="s">
        <v>59</v>
      </c>
      <c r="C23" s="37">
        <f>C24+C25</f>
        <v>7332</v>
      </c>
      <c r="D23" s="37">
        <f>D24+D25</f>
        <v>6550.090999999999</v>
      </c>
      <c r="E23" s="6">
        <f t="shared" si="0"/>
        <v>-781.9090000000006</v>
      </c>
      <c r="F23" s="7">
        <f t="shared" si="1"/>
        <v>89.33566557555919</v>
      </c>
      <c r="G23" s="13"/>
      <c r="H23" s="13"/>
      <c r="I23" s="13"/>
      <c r="J23" s="13"/>
      <c r="K23" s="13"/>
      <c r="L23" s="13"/>
      <c r="M23" s="13"/>
    </row>
    <row r="24" spans="1:13" s="9" customFormat="1" ht="18">
      <c r="A24" s="55" t="s">
        <v>58</v>
      </c>
      <c r="B24" s="39" t="s">
        <v>0</v>
      </c>
      <c r="C24" s="38">
        <v>7331.9</v>
      </c>
      <c r="D24" s="41">
        <v>6549.928</v>
      </c>
      <c r="E24" s="6">
        <f t="shared" si="0"/>
        <v>-781.9719999999998</v>
      </c>
      <c r="F24" s="7">
        <f t="shared" si="1"/>
        <v>89.33466086553281</v>
      </c>
      <c r="G24" s="13"/>
      <c r="H24" s="13"/>
      <c r="I24" s="13"/>
      <c r="J24" s="13"/>
      <c r="K24" s="13"/>
      <c r="L24" s="13"/>
      <c r="M24" s="13"/>
    </row>
    <row r="25" spans="1:13" s="9" customFormat="1" ht="24.75">
      <c r="A25" s="96" t="s">
        <v>2</v>
      </c>
      <c r="B25" s="74" t="s">
        <v>1</v>
      </c>
      <c r="C25" s="38">
        <v>0.1</v>
      </c>
      <c r="D25" s="41">
        <v>0.163</v>
      </c>
      <c r="E25" s="6">
        <f t="shared" si="0"/>
        <v>0.063</v>
      </c>
      <c r="F25" s="7">
        <f t="shared" si="1"/>
        <v>163</v>
      </c>
      <c r="G25" s="13"/>
      <c r="H25" s="13"/>
      <c r="I25" s="13"/>
      <c r="J25" s="13"/>
      <c r="K25" s="13"/>
      <c r="L25" s="13"/>
      <c r="M25" s="13"/>
    </row>
    <row r="26" spans="1:13" s="9" customFormat="1" ht="18">
      <c r="A26" s="54" t="s">
        <v>60</v>
      </c>
      <c r="B26" s="39" t="s">
        <v>61</v>
      </c>
      <c r="C26" s="37">
        <f>C27+C28</f>
        <v>689.625</v>
      </c>
      <c r="D26" s="37">
        <f>D27+D28</f>
        <v>666.981</v>
      </c>
      <c r="E26" s="6">
        <f t="shared" si="0"/>
        <v>-22.644000000000005</v>
      </c>
      <c r="F26" s="7">
        <f t="shared" si="1"/>
        <v>96.71647634584014</v>
      </c>
      <c r="G26" s="13"/>
      <c r="H26" s="13"/>
      <c r="I26" s="13"/>
      <c r="J26" s="13"/>
      <c r="K26" s="13"/>
      <c r="L26" s="13"/>
      <c r="M26" s="13"/>
    </row>
    <row r="27" spans="1:13" s="9" customFormat="1" ht="18">
      <c r="A27" s="54" t="s">
        <v>60</v>
      </c>
      <c r="B27" s="39" t="s">
        <v>3</v>
      </c>
      <c r="C27" s="38">
        <v>689.625</v>
      </c>
      <c r="D27" s="66">
        <v>667.022</v>
      </c>
      <c r="E27" s="6">
        <f t="shared" si="0"/>
        <v>-22.602999999999952</v>
      </c>
      <c r="F27" s="7">
        <f t="shared" si="1"/>
        <v>96.72242160594526</v>
      </c>
      <c r="G27" s="13"/>
      <c r="H27" s="13"/>
      <c r="I27" s="13"/>
      <c r="J27" s="13"/>
      <c r="K27" s="13"/>
      <c r="L27" s="13"/>
      <c r="M27" s="13"/>
    </row>
    <row r="28" spans="1:13" s="9" customFormat="1" ht="18.75" customHeight="1">
      <c r="A28" s="119" t="s">
        <v>303</v>
      </c>
      <c r="B28" s="39" t="s">
        <v>302</v>
      </c>
      <c r="C28" s="38">
        <v>0</v>
      </c>
      <c r="D28" s="66">
        <v>-0.041</v>
      </c>
      <c r="E28" s="6">
        <f t="shared" si="0"/>
        <v>-0.041</v>
      </c>
      <c r="F28" s="7" t="e">
        <f t="shared" si="1"/>
        <v>#DIV/0!</v>
      </c>
      <c r="G28" s="13"/>
      <c r="H28" s="13"/>
      <c r="I28" s="13"/>
      <c r="J28" s="13"/>
      <c r="K28" s="13"/>
      <c r="L28" s="13"/>
      <c r="M28" s="13"/>
    </row>
    <row r="29" spans="1:13" s="9" customFormat="1" ht="18">
      <c r="A29" s="55" t="s">
        <v>183</v>
      </c>
      <c r="B29" s="39" t="s">
        <v>200</v>
      </c>
      <c r="C29" s="37">
        <f>C30</f>
        <v>133.3</v>
      </c>
      <c r="D29" s="37">
        <f>D30</f>
        <v>22.601</v>
      </c>
      <c r="E29" s="6">
        <f t="shared" si="0"/>
        <v>-110.69900000000001</v>
      </c>
      <c r="F29" s="7">
        <f t="shared" si="1"/>
        <v>16.954988747186796</v>
      </c>
      <c r="G29" s="13"/>
      <c r="H29" s="13"/>
      <c r="I29" s="13"/>
      <c r="J29" s="13"/>
      <c r="K29" s="13"/>
      <c r="L29" s="13"/>
      <c r="M29" s="13"/>
    </row>
    <row r="30" spans="1:13" s="9" customFormat="1" ht="24">
      <c r="A30" s="55" t="s">
        <v>115</v>
      </c>
      <c r="B30" s="39" t="s">
        <v>114</v>
      </c>
      <c r="C30" s="38">
        <v>133.3</v>
      </c>
      <c r="D30" s="41">
        <v>22.601</v>
      </c>
      <c r="E30" s="6">
        <f t="shared" si="0"/>
        <v>-110.69900000000001</v>
      </c>
      <c r="F30" s="7">
        <f t="shared" si="1"/>
        <v>16.954988747186796</v>
      </c>
      <c r="G30" s="13"/>
      <c r="H30" s="13"/>
      <c r="I30" s="13"/>
      <c r="J30" s="13"/>
      <c r="K30" s="13"/>
      <c r="L30" s="13"/>
      <c r="M30" s="13"/>
    </row>
    <row r="31" spans="1:13" s="9" customFormat="1" ht="18">
      <c r="A31" s="53" t="s">
        <v>62</v>
      </c>
      <c r="B31" s="39" t="s">
        <v>63</v>
      </c>
      <c r="C31" s="40">
        <f>C32+C34</f>
        <v>9348.099999999999</v>
      </c>
      <c r="D31" s="40">
        <f>D32+D34</f>
        <v>6359.262000000001</v>
      </c>
      <c r="E31" s="6">
        <f t="shared" si="0"/>
        <v>-2988.837999999998</v>
      </c>
      <c r="F31" s="7">
        <f t="shared" si="1"/>
        <v>68.02732105989455</v>
      </c>
      <c r="G31" s="13"/>
      <c r="H31" s="13"/>
      <c r="I31" s="13"/>
      <c r="J31" s="13"/>
      <c r="K31" s="13"/>
      <c r="L31" s="13"/>
      <c r="M31" s="13"/>
    </row>
    <row r="32" spans="1:13" s="16" customFormat="1" ht="18">
      <c r="A32" s="54" t="s">
        <v>64</v>
      </c>
      <c r="B32" s="39" t="s">
        <v>65</v>
      </c>
      <c r="C32" s="37">
        <f>C33</f>
        <v>2696.702</v>
      </c>
      <c r="D32" s="37">
        <f>D33</f>
        <v>1606.211</v>
      </c>
      <c r="E32" s="6">
        <f t="shared" si="0"/>
        <v>-1090.4910000000002</v>
      </c>
      <c r="F32" s="7">
        <f t="shared" si="1"/>
        <v>59.56205023766067</v>
      </c>
      <c r="G32" s="17"/>
      <c r="H32" s="17"/>
      <c r="I32" s="17"/>
      <c r="J32" s="17"/>
      <c r="K32" s="17"/>
      <c r="L32" s="17"/>
      <c r="M32" s="17"/>
    </row>
    <row r="33" spans="1:13" s="15" customFormat="1" ht="24">
      <c r="A33" s="55" t="s">
        <v>205</v>
      </c>
      <c r="B33" s="39" t="s">
        <v>66</v>
      </c>
      <c r="C33" s="38">
        <v>2696.702</v>
      </c>
      <c r="D33" s="41">
        <v>1606.211</v>
      </c>
      <c r="E33" s="6">
        <f t="shared" si="0"/>
        <v>-1090.4910000000002</v>
      </c>
      <c r="F33" s="7">
        <f t="shared" si="1"/>
        <v>59.56205023766067</v>
      </c>
      <c r="G33" s="14"/>
      <c r="H33" s="14"/>
      <c r="I33" s="14"/>
      <c r="J33" s="14"/>
      <c r="K33" s="14"/>
      <c r="L33" s="14"/>
      <c r="M33" s="14"/>
    </row>
    <row r="34" spans="1:13" s="15" customFormat="1" ht="12.75">
      <c r="A34" s="68" t="s">
        <v>67</v>
      </c>
      <c r="B34" s="39" t="s">
        <v>68</v>
      </c>
      <c r="C34" s="37">
        <f>C35+C37</f>
        <v>6651.397999999999</v>
      </c>
      <c r="D34" s="37">
        <f>D35+D37</f>
        <v>4753.051</v>
      </c>
      <c r="E34" s="6">
        <f t="shared" si="0"/>
        <v>-1898.3469999999988</v>
      </c>
      <c r="F34" s="7">
        <f t="shared" si="1"/>
        <v>71.45942852916035</v>
      </c>
      <c r="G34" s="14"/>
      <c r="H34" s="14"/>
      <c r="I34" s="14"/>
      <c r="J34" s="14"/>
      <c r="K34" s="14"/>
      <c r="L34" s="14"/>
      <c r="M34" s="14"/>
    </row>
    <row r="35" spans="1:13" s="15" customFormat="1" ht="12.75">
      <c r="A35" s="67" t="s">
        <v>116</v>
      </c>
      <c r="B35" s="39" t="s">
        <v>227</v>
      </c>
      <c r="C35" s="37">
        <f>C36</f>
        <v>2193.498</v>
      </c>
      <c r="D35" s="37">
        <f>D36</f>
        <v>1474.238</v>
      </c>
      <c r="E35" s="6">
        <f t="shared" si="0"/>
        <v>-719.26</v>
      </c>
      <c r="F35" s="7">
        <f t="shared" si="1"/>
        <v>67.20945266419209</v>
      </c>
      <c r="G35" s="14"/>
      <c r="H35" s="14"/>
      <c r="I35" s="14"/>
      <c r="J35" s="14"/>
      <c r="K35" s="14"/>
      <c r="L35" s="14"/>
      <c r="M35" s="14"/>
    </row>
    <row r="36" spans="1:13" s="19" customFormat="1" ht="12.75">
      <c r="A36" s="55" t="s">
        <v>206</v>
      </c>
      <c r="B36" s="39" t="s">
        <v>117</v>
      </c>
      <c r="C36" s="38">
        <v>2193.498</v>
      </c>
      <c r="D36" s="41">
        <v>1474.238</v>
      </c>
      <c r="E36" s="6">
        <f t="shared" si="0"/>
        <v>-719.26</v>
      </c>
      <c r="F36" s="7">
        <f t="shared" si="1"/>
        <v>67.20945266419209</v>
      </c>
      <c r="G36" s="18"/>
      <c r="H36" s="18"/>
      <c r="I36" s="18"/>
      <c r="J36" s="18"/>
      <c r="K36" s="18"/>
      <c r="L36" s="18"/>
      <c r="M36" s="18"/>
    </row>
    <row r="37" spans="1:13" s="15" customFormat="1" ht="12.75">
      <c r="A37" s="54" t="s">
        <v>118</v>
      </c>
      <c r="B37" s="39" t="s">
        <v>120</v>
      </c>
      <c r="C37" s="37">
        <f>C38</f>
        <v>4457.9</v>
      </c>
      <c r="D37" s="37">
        <f>D38</f>
        <v>3278.813</v>
      </c>
      <c r="E37" s="6">
        <f t="shared" si="0"/>
        <v>-1179.0869999999995</v>
      </c>
      <c r="F37" s="7">
        <f t="shared" si="1"/>
        <v>73.55061800399292</v>
      </c>
      <c r="G37" s="14"/>
      <c r="H37" s="14"/>
      <c r="I37" s="14"/>
      <c r="J37" s="14"/>
      <c r="K37" s="14"/>
      <c r="L37" s="14"/>
      <c r="M37" s="14"/>
    </row>
    <row r="38" spans="1:13" s="19" customFormat="1" ht="24">
      <c r="A38" s="55" t="s">
        <v>119</v>
      </c>
      <c r="B38" s="39" t="s">
        <v>121</v>
      </c>
      <c r="C38" s="38">
        <v>4457.9</v>
      </c>
      <c r="D38" s="41">
        <v>3278.813</v>
      </c>
      <c r="E38" s="6">
        <f t="shared" si="0"/>
        <v>-1179.0869999999995</v>
      </c>
      <c r="F38" s="7">
        <f t="shared" si="1"/>
        <v>73.55061800399292</v>
      </c>
      <c r="G38" s="18"/>
      <c r="H38" s="18"/>
      <c r="I38" s="18"/>
      <c r="J38" s="18"/>
      <c r="K38" s="18"/>
      <c r="L38" s="18"/>
      <c r="M38" s="18"/>
    </row>
    <row r="39" spans="1:13" s="15" customFormat="1" ht="12.75">
      <c r="A39" s="53" t="s">
        <v>80</v>
      </c>
      <c r="B39" s="39" t="s">
        <v>81</v>
      </c>
      <c r="C39" s="40">
        <f>C40+C42</f>
        <v>2498.8</v>
      </c>
      <c r="D39" s="40">
        <f>D40+D42</f>
        <v>2872.3650000000002</v>
      </c>
      <c r="E39" s="6">
        <f t="shared" si="0"/>
        <v>373.56500000000005</v>
      </c>
      <c r="F39" s="7">
        <f t="shared" si="1"/>
        <v>114.94977589242836</v>
      </c>
      <c r="G39" s="14"/>
      <c r="H39" s="14"/>
      <c r="I39" s="14"/>
      <c r="J39" s="14"/>
      <c r="K39" s="14"/>
      <c r="L39" s="14"/>
      <c r="M39" s="14"/>
    </row>
    <row r="40" spans="1:13" s="19" customFormat="1" ht="14.25" customHeight="1">
      <c r="A40" s="55" t="s">
        <v>82</v>
      </c>
      <c r="B40" s="39" t="s">
        <v>83</v>
      </c>
      <c r="C40" s="37">
        <f>C41</f>
        <v>2380.3</v>
      </c>
      <c r="D40" s="37">
        <f>D41</f>
        <v>2788.965</v>
      </c>
      <c r="E40" s="6">
        <f t="shared" si="0"/>
        <v>408.66499999999996</v>
      </c>
      <c r="F40" s="7">
        <f t="shared" si="1"/>
        <v>117.16863420577238</v>
      </c>
      <c r="G40" s="18"/>
      <c r="H40" s="18"/>
      <c r="I40" s="18"/>
      <c r="J40" s="18"/>
      <c r="K40" s="18"/>
      <c r="L40" s="18"/>
      <c r="M40" s="18"/>
    </row>
    <row r="41" spans="1:13" s="19" customFormat="1" ht="24">
      <c r="A41" s="55" t="s">
        <v>84</v>
      </c>
      <c r="B41" s="39" t="s">
        <v>201</v>
      </c>
      <c r="C41" s="38">
        <v>2380.3</v>
      </c>
      <c r="D41" s="41">
        <v>2788.965</v>
      </c>
      <c r="E41" s="6">
        <f t="shared" si="0"/>
        <v>408.66499999999996</v>
      </c>
      <c r="F41" s="7">
        <f t="shared" si="1"/>
        <v>117.16863420577238</v>
      </c>
      <c r="G41" s="18"/>
      <c r="H41" s="18"/>
      <c r="I41" s="18"/>
      <c r="J41" s="18"/>
      <c r="K41" s="18"/>
      <c r="L41" s="18"/>
      <c r="M41" s="18"/>
    </row>
    <row r="42" spans="1:13" s="19" customFormat="1" ht="24">
      <c r="A42" s="55" t="s">
        <v>85</v>
      </c>
      <c r="B42" s="73" t="s">
        <v>86</v>
      </c>
      <c r="C42" s="37">
        <f>C43</f>
        <v>118.5</v>
      </c>
      <c r="D42" s="37">
        <f>D43</f>
        <v>83.4</v>
      </c>
      <c r="E42" s="6">
        <f t="shared" si="0"/>
        <v>-35.099999999999994</v>
      </c>
      <c r="F42" s="7">
        <f t="shared" si="1"/>
        <v>70.37974683544304</v>
      </c>
      <c r="G42" s="18"/>
      <c r="H42" s="18"/>
      <c r="I42" s="18"/>
      <c r="J42" s="18"/>
      <c r="K42" s="18"/>
      <c r="L42" s="18"/>
      <c r="M42" s="18"/>
    </row>
    <row r="43" spans="1:13" s="19" customFormat="1" ht="36">
      <c r="A43" s="55" t="s">
        <v>87</v>
      </c>
      <c r="B43" s="73" t="s">
        <v>228</v>
      </c>
      <c r="C43" s="38">
        <v>118.5</v>
      </c>
      <c r="D43" s="41">
        <v>83.4</v>
      </c>
      <c r="E43" s="6">
        <f t="shared" si="0"/>
        <v>-35.099999999999994</v>
      </c>
      <c r="F43" s="7">
        <f t="shared" si="1"/>
        <v>70.37974683544304</v>
      </c>
      <c r="G43" s="18"/>
      <c r="H43" s="18"/>
      <c r="I43" s="18"/>
      <c r="J43" s="18"/>
      <c r="K43" s="18"/>
      <c r="L43" s="18"/>
      <c r="M43" s="18"/>
    </row>
    <row r="44" spans="1:13" s="19" customFormat="1" ht="12.75" hidden="1">
      <c r="A44" s="97" t="s">
        <v>88</v>
      </c>
      <c r="B44" s="76" t="s">
        <v>89</v>
      </c>
      <c r="C44" s="82">
        <f>C45+C48</f>
        <v>0</v>
      </c>
      <c r="D44" s="82">
        <f>D45+D48</f>
        <v>0</v>
      </c>
      <c r="E44" s="6">
        <f t="shared" si="0"/>
        <v>0</v>
      </c>
      <c r="F44" s="7" t="e">
        <f t="shared" si="1"/>
        <v>#DIV/0!</v>
      </c>
      <c r="G44" s="18"/>
      <c r="H44" s="18"/>
      <c r="I44" s="18"/>
      <c r="J44" s="18"/>
      <c r="K44" s="18"/>
      <c r="L44" s="18"/>
      <c r="M44" s="18"/>
    </row>
    <row r="45" spans="1:13" s="19" customFormat="1" ht="12.75" hidden="1">
      <c r="A45" s="98" t="s">
        <v>264</v>
      </c>
      <c r="B45" s="76" t="s">
        <v>266</v>
      </c>
      <c r="C45" s="70">
        <f>C46</f>
        <v>0</v>
      </c>
      <c r="D45" s="69">
        <f>D46</f>
        <v>0</v>
      </c>
      <c r="E45" s="6">
        <f t="shared" si="0"/>
        <v>0</v>
      </c>
      <c r="F45" s="7" t="e">
        <f t="shared" si="1"/>
        <v>#DIV/0!</v>
      </c>
      <c r="G45" s="18"/>
      <c r="H45" s="18"/>
      <c r="I45" s="18"/>
      <c r="J45" s="18"/>
      <c r="K45" s="18"/>
      <c r="L45" s="18"/>
      <c r="M45" s="18"/>
    </row>
    <row r="46" spans="1:13" s="19" customFormat="1" ht="12.75" hidden="1">
      <c r="A46" s="99" t="s">
        <v>267</v>
      </c>
      <c r="B46" s="76" t="s">
        <v>4</v>
      </c>
      <c r="C46" s="71">
        <f>C47</f>
        <v>0</v>
      </c>
      <c r="D46" s="70">
        <f>D47</f>
        <v>0</v>
      </c>
      <c r="E46" s="6">
        <f t="shared" si="0"/>
        <v>0</v>
      </c>
      <c r="F46" s="7" t="e">
        <f t="shared" si="1"/>
        <v>#DIV/0!</v>
      </c>
      <c r="G46" s="18"/>
      <c r="H46" s="18"/>
      <c r="I46" s="18"/>
      <c r="J46" s="18"/>
      <c r="K46" s="18"/>
      <c r="L46" s="18"/>
      <c r="M46" s="18"/>
    </row>
    <row r="47" spans="1:13" s="19" customFormat="1" ht="24" hidden="1">
      <c r="A47" s="99" t="s">
        <v>265</v>
      </c>
      <c r="B47" s="76" t="s">
        <v>126</v>
      </c>
      <c r="C47" s="77"/>
      <c r="D47" s="78">
        <v>0</v>
      </c>
      <c r="E47" s="6">
        <f t="shared" si="0"/>
        <v>0</v>
      </c>
      <c r="F47" s="7" t="e">
        <f t="shared" si="1"/>
        <v>#DIV/0!</v>
      </c>
      <c r="G47" s="18"/>
      <c r="H47" s="18"/>
      <c r="I47" s="18"/>
      <c r="J47" s="18"/>
      <c r="K47" s="18"/>
      <c r="L47" s="18"/>
      <c r="M47" s="18"/>
    </row>
    <row r="48" spans="1:13" s="19" customFormat="1" ht="12.75" hidden="1">
      <c r="A48" s="100" t="s">
        <v>91</v>
      </c>
      <c r="B48" s="81" t="s">
        <v>92</v>
      </c>
      <c r="C48" s="83">
        <f>C49</f>
        <v>0</v>
      </c>
      <c r="D48" s="83">
        <f>D49</f>
        <v>0</v>
      </c>
      <c r="E48" s="6">
        <f t="shared" si="0"/>
        <v>0</v>
      </c>
      <c r="F48" s="7" t="e">
        <f t="shared" si="1"/>
        <v>#DIV/0!</v>
      </c>
      <c r="G48" s="18"/>
      <c r="H48" s="18"/>
      <c r="I48" s="18"/>
      <c r="J48" s="18"/>
      <c r="K48" s="18"/>
      <c r="L48" s="18"/>
      <c r="M48" s="18"/>
    </row>
    <row r="49" spans="1:13" s="19" customFormat="1" ht="12.75" hidden="1">
      <c r="A49" s="101" t="s">
        <v>5</v>
      </c>
      <c r="B49" s="81" t="s">
        <v>6</v>
      </c>
      <c r="C49" s="83">
        <f>C50</f>
        <v>0</v>
      </c>
      <c r="D49" s="83">
        <f>D50</f>
        <v>0</v>
      </c>
      <c r="E49" s="6">
        <f t="shared" si="0"/>
        <v>0</v>
      </c>
      <c r="F49" s="7" t="e">
        <f t="shared" si="1"/>
        <v>#DIV/0!</v>
      </c>
      <c r="G49" s="18"/>
      <c r="H49" s="18"/>
      <c r="I49" s="18"/>
      <c r="J49" s="18"/>
      <c r="K49" s="18"/>
      <c r="L49" s="18"/>
      <c r="M49" s="18"/>
    </row>
    <row r="50" spans="1:13" s="19" customFormat="1" ht="12.75" hidden="1">
      <c r="A50" s="100" t="s">
        <v>93</v>
      </c>
      <c r="B50" s="81" t="s">
        <v>124</v>
      </c>
      <c r="C50" s="79">
        <v>0</v>
      </c>
      <c r="D50" s="80">
        <v>0</v>
      </c>
      <c r="E50" s="6">
        <f t="shared" si="0"/>
        <v>0</v>
      </c>
      <c r="F50" s="7" t="e">
        <f t="shared" si="1"/>
        <v>#DIV/0!</v>
      </c>
      <c r="G50" s="18"/>
      <c r="H50" s="18"/>
      <c r="I50" s="18"/>
      <c r="J50" s="18"/>
      <c r="K50" s="18"/>
      <c r="L50" s="18"/>
      <c r="M50" s="18"/>
    </row>
    <row r="51" spans="1:13" s="9" customFormat="1" ht="24">
      <c r="A51" s="56" t="s">
        <v>94</v>
      </c>
      <c r="B51" s="73" t="s">
        <v>95</v>
      </c>
      <c r="C51" s="59">
        <f>C52+C62</f>
        <v>12239.274000000001</v>
      </c>
      <c r="D51" s="59">
        <f>D52+D62</f>
        <v>8078.189</v>
      </c>
      <c r="E51" s="6">
        <f t="shared" si="0"/>
        <v>-4161.085000000001</v>
      </c>
      <c r="F51" s="7">
        <f t="shared" si="1"/>
        <v>66.00219097962837</v>
      </c>
      <c r="G51" s="12"/>
      <c r="H51" s="12"/>
      <c r="I51" s="12"/>
      <c r="J51" s="12"/>
      <c r="K51" s="12"/>
      <c r="L51" s="12"/>
      <c r="M51" s="12"/>
    </row>
    <row r="52" spans="1:13" s="9" customFormat="1" ht="36">
      <c r="A52" s="55" t="s">
        <v>184</v>
      </c>
      <c r="B52" s="39" t="s">
        <v>96</v>
      </c>
      <c r="C52" s="37">
        <f>C53+C56+C59</f>
        <v>11410.674</v>
      </c>
      <c r="D52" s="37">
        <f>D53+D56+D59</f>
        <v>7394.08</v>
      </c>
      <c r="E52" s="6">
        <f t="shared" si="0"/>
        <v>-4016.594000000001</v>
      </c>
      <c r="F52" s="7">
        <f t="shared" si="1"/>
        <v>64.79967791560779</v>
      </c>
      <c r="G52" s="12"/>
      <c r="H52" s="12"/>
      <c r="I52" s="12"/>
      <c r="J52" s="12"/>
      <c r="K52" s="12"/>
      <c r="L52" s="12"/>
      <c r="M52" s="12"/>
    </row>
    <row r="53" spans="1:13" s="9" customFormat="1" ht="24">
      <c r="A53" s="55" t="s">
        <v>97</v>
      </c>
      <c r="B53" s="39" t="s">
        <v>229</v>
      </c>
      <c r="C53" s="37">
        <f>C55+C54</f>
        <v>6428.6</v>
      </c>
      <c r="D53" s="37">
        <f>D55+D54</f>
        <v>4421.43</v>
      </c>
      <c r="E53" s="6">
        <f t="shared" si="0"/>
        <v>-2007.17</v>
      </c>
      <c r="F53" s="7">
        <f t="shared" si="1"/>
        <v>68.77749432224746</v>
      </c>
      <c r="G53" s="12"/>
      <c r="H53" s="12"/>
      <c r="I53" s="12"/>
      <c r="J53" s="12"/>
      <c r="K53" s="12"/>
      <c r="L53" s="12"/>
      <c r="M53" s="12"/>
    </row>
    <row r="54" spans="1:13" s="9" customFormat="1" ht="53.25" customHeight="1">
      <c r="A54" s="55" t="s">
        <v>298</v>
      </c>
      <c r="B54" s="39" t="s">
        <v>296</v>
      </c>
      <c r="C54" s="38">
        <v>6428.6</v>
      </c>
      <c r="D54" s="41">
        <v>4421.43</v>
      </c>
      <c r="E54" s="6">
        <f t="shared" si="0"/>
        <v>-2007.17</v>
      </c>
      <c r="F54" s="7">
        <f t="shared" si="1"/>
        <v>68.77749432224746</v>
      </c>
      <c r="G54" s="12"/>
      <c r="H54" s="12"/>
      <c r="I54" s="12"/>
      <c r="J54" s="12"/>
      <c r="K54" s="12"/>
      <c r="L54" s="12"/>
      <c r="M54" s="12"/>
    </row>
    <row r="55" spans="1:13" s="9" customFormat="1" ht="36" hidden="1">
      <c r="A55" s="55" t="s">
        <v>207</v>
      </c>
      <c r="B55" s="39" t="s">
        <v>90</v>
      </c>
      <c r="C55" s="38">
        <v>0</v>
      </c>
      <c r="D55" s="41">
        <v>0</v>
      </c>
      <c r="E55" s="6">
        <f t="shared" si="0"/>
        <v>0</v>
      </c>
      <c r="F55" s="7" t="e">
        <f t="shared" si="1"/>
        <v>#DIV/0!</v>
      </c>
      <c r="G55" s="12"/>
      <c r="H55" s="12"/>
      <c r="I55" s="12"/>
      <c r="J55" s="12"/>
      <c r="K55" s="12"/>
      <c r="L55" s="12"/>
      <c r="M55" s="12"/>
    </row>
    <row r="56" spans="1:13" s="9" customFormat="1" ht="36">
      <c r="A56" s="55" t="s">
        <v>208</v>
      </c>
      <c r="B56" s="39" t="s">
        <v>98</v>
      </c>
      <c r="C56" s="37">
        <f>C57+C58</f>
        <v>3443.798</v>
      </c>
      <c r="D56" s="37">
        <f>D57+D58</f>
        <v>1574.268</v>
      </c>
      <c r="E56" s="6">
        <f t="shared" si="0"/>
        <v>-1869.5299999999997</v>
      </c>
      <c r="F56" s="7">
        <f t="shared" si="1"/>
        <v>45.71313416175978</v>
      </c>
      <c r="G56" s="12"/>
      <c r="H56" s="12"/>
      <c r="I56" s="12"/>
      <c r="J56" s="12"/>
      <c r="K56" s="12"/>
      <c r="L56" s="12"/>
      <c r="M56" s="12"/>
    </row>
    <row r="57" spans="1:13" s="9" customFormat="1" ht="36">
      <c r="A57" s="55" t="s">
        <v>11</v>
      </c>
      <c r="B57" s="39" t="s">
        <v>25</v>
      </c>
      <c r="C57" s="38">
        <v>3294.1</v>
      </c>
      <c r="D57" s="41">
        <v>1435.321</v>
      </c>
      <c r="E57" s="6">
        <f t="shared" si="0"/>
        <v>-1858.779</v>
      </c>
      <c r="F57" s="7">
        <f t="shared" si="1"/>
        <v>43.572478066846784</v>
      </c>
      <c r="G57" s="12"/>
      <c r="H57" s="12"/>
      <c r="I57" s="12"/>
      <c r="J57" s="12"/>
      <c r="K57" s="12"/>
      <c r="L57" s="12"/>
      <c r="M57" s="12"/>
    </row>
    <row r="58" spans="1:13" s="9" customFormat="1" ht="36">
      <c r="A58" s="55" t="s">
        <v>209</v>
      </c>
      <c r="B58" s="39" t="s">
        <v>99</v>
      </c>
      <c r="C58" s="38">
        <v>149.698</v>
      </c>
      <c r="D58" s="66">
        <v>138.947</v>
      </c>
      <c r="E58" s="6">
        <f t="shared" si="0"/>
        <v>-10.751000000000005</v>
      </c>
      <c r="F58" s="7">
        <f t="shared" si="1"/>
        <v>92.81820732407914</v>
      </c>
      <c r="G58" s="12"/>
      <c r="H58" s="12"/>
      <c r="I58" s="12"/>
      <c r="J58" s="12"/>
      <c r="K58" s="12"/>
      <c r="L58" s="12"/>
      <c r="M58" s="12"/>
    </row>
    <row r="59" spans="1:13" s="9" customFormat="1" ht="24">
      <c r="A59" s="55" t="s">
        <v>166</v>
      </c>
      <c r="B59" s="39" t="s">
        <v>230</v>
      </c>
      <c r="C59" s="37">
        <f>C60+C61</f>
        <v>1538.276</v>
      </c>
      <c r="D59" s="37">
        <f>D60+D61</f>
        <v>1398.382</v>
      </c>
      <c r="E59" s="6">
        <f t="shared" si="0"/>
        <v>-139.894</v>
      </c>
      <c r="F59" s="7">
        <f t="shared" si="1"/>
        <v>90.90579323866457</v>
      </c>
      <c r="G59" s="12"/>
      <c r="H59" s="12"/>
      <c r="I59" s="12"/>
      <c r="J59" s="12"/>
      <c r="K59" s="12"/>
      <c r="L59" s="12"/>
      <c r="M59" s="12"/>
    </row>
    <row r="60" spans="1:13" s="9" customFormat="1" ht="24">
      <c r="A60" s="55" t="s">
        <v>167</v>
      </c>
      <c r="B60" s="39" t="s">
        <v>165</v>
      </c>
      <c r="C60" s="38">
        <v>1501</v>
      </c>
      <c r="D60" s="41">
        <v>1361.106</v>
      </c>
      <c r="E60" s="6">
        <f t="shared" si="0"/>
        <v>-139.894</v>
      </c>
      <c r="F60" s="7">
        <f t="shared" si="1"/>
        <v>90.67994670219854</v>
      </c>
      <c r="G60" s="12"/>
      <c r="H60" s="12"/>
      <c r="I60" s="12"/>
      <c r="J60" s="12"/>
      <c r="K60" s="12"/>
      <c r="L60" s="12"/>
      <c r="M60" s="12"/>
    </row>
    <row r="61" spans="1:13" s="9" customFormat="1" ht="15">
      <c r="A61" s="55"/>
      <c r="B61" s="39" t="s">
        <v>329</v>
      </c>
      <c r="C61" s="38">
        <v>37.276</v>
      </c>
      <c r="D61" s="41">
        <v>37.276</v>
      </c>
      <c r="E61" s="6"/>
      <c r="F61" s="7"/>
      <c r="G61" s="12"/>
      <c r="H61" s="12"/>
      <c r="I61" s="12"/>
      <c r="J61" s="12"/>
      <c r="K61" s="12"/>
      <c r="L61" s="12"/>
      <c r="M61" s="12"/>
    </row>
    <row r="62" spans="1:13" s="9" customFormat="1" ht="36">
      <c r="A62" s="55" t="s">
        <v>210</v>
      </c>
      <c r="B62" s="39" t="s">
        <v>100</v>
      </c>
      <c r="C62" s="37">
        <f>C63</f>
        <v>828.6</v>
      </c>
      <c r="D62" s="37">
        <f>D63</f>
        <v>684.109</v>
      </c>
      <c r="E62" s="6">
        <f t="shared" si="0"/>
        <v>-144.49099999999999</v>
      </c>
      <c r="F62" s="7">
        <f t="shared" si="1"/>
        <v>82.56203234371229</v>
      </c>
      <c r="G62" s="12"/>
      <c r="H62" s="12"/>
      <c r="I62" s="12"/>
      <c r="J62" s="12"/>
      <c r="K62" s="12"/>
      <c r="L62" s="12"/>
      <c r="M62" s="12"/>
    </row>
    <row r="63" spans="1:13" s="9" customFormat="1" ht="36">
      <c r="A63" s="55" t="s">
        <v>211</v>
      </c>
      <c r="B63" s="39" t="s">
        <v>101</v>
      </c>
      <c r="C63" s="37">
        <f>C64</f>
        <v>828.6</v>
      </c>
      <c r="D63" s="37">
        <f>D64</f>
        <v>684.109</v>
      </c>
      <c r="E63" s="6">
        <f t="shared" si="0"/>
        <v>-144.49099999999999</v>
      </c>
      <c r="F63" s="7">
        <f t="shared" si="1"/>
        <v>82.56203234371229</v>
      </c>
      <c r="G63" s="12"/>
      <c r="H63" s="12"/>
      <c r="I63" s="12"/>
      <c r="J63" s="12"/>
      <c r="K63" s="12"/>
      <c r="L63" s="12"/>
      <c r="M63" s="12"/>
    </row>
    <row r="64" spans="1:13" s="9" customFormat="1" ht="36">
      <c r="A64" s="55" t="s">
        <v>212</v>
      </c>
      <c r="B64" s="39" t="s">
        <v>31</v>
      </c>
      <c r="C64" s="38">
        <v>828.6</v>
      </c>
      <c r="D64" s="41">
        <v>684.109</v>
      </c>
      <c r="E64" s="6">
        <f t="shared" si="0"/>
        <v>-144.49099999999999</v>
      </c>
      <c r="F64" s="7">
        <f t="shared" si="1"/>
        <v>82.56203234371229</v>
      </c>
      <c r="G64" s="12"/>
      <c r="H64" s="12"/>
      <c r="I64" s="12"/>
      <c r="J64" s="12"/>
      <c r="K64" s="12"/>
      <c r="L64" s="12"/>
      <c r="M64" s="12"/>
    </row>
    <row r="65" spans="1:13" s="9" customFormat="1" ht="15">
      <c r="A65" s="53" t="s">
        <v>102</v>
      </c>
      <c r="B65" s="39" t="s">
        <v>103</v>
      </c>
      <c r="C65" s="40">
        <f>C66-C71</f>
        <v>151.90000000000003</v>
      </c>
      <c r="D65" s="40">
        <f>D66-D71</f>
        <v>121.587</v>
      </c>
      <c r="E65" s="6">
        <f t="shared" si="0"/>
        <v>-30.31300000000003</v>
      </c>
      <c r="F65" s="7">
        <f t="shared" si="1"/>
        <v>80.04410796576693</v>
      </c>
      <c r="G65" s="12"/>
      <c r="H65" s="12"/>
      <c r="I65" s="12"/>
      <c r="J65" s="12"/>
      <c r="K65" s="12"/>
      <c r="L65" s="12"/>
      <c r="M65" s="12"/>
    </row>
    <row r="66" spans="1:13" s="9" customFormat="1" ht="15">
      <c r="A66" s="55" t="s">
        <v>104</v>
      </c>
      <c r="B66" s="39" t="s">
        <v>105</v>
      </c>
      <c r="C66" s="37">
        <f>C67+C69+C70+C68+C71</f>
        <v>238.90000000000003</v>
      </c>
      <c r="D66" s="37">
        <f>D67+D69+D70+D68+D71</f>
        <v>207.245</v>
      </c>
      <c r="E66" s="6">
        <f t="shared" si="0"/>
        <v>-31.65500000000003</v>
      </c>
      <c r="F66" s="7">
        <f t="shared" si="1"/>
        <v>86.74968606111342</v>
      </c>
      <c r="G66" s="12"/>
      <c r="H66" s="12"/>
      <c r="I66" s="12"/>
      <c r="J66" s="12"/>
      <c r="K66" s="12"/>
      <c r="L66" s="12"/>
      <c r="M66" s="12"/>
    </row>
    <row r="67" spans="1:13" s="9" customFormat="1" ht="15">
      <c r="A67" s="55" t="s">
        <v>185</v>
      </c>
      <c r="B67" s="39" t="s">
        <v>174</v>
      </c>
      <c r="C67" s="38">
        <v>59.2</v>
      </c>
      <c r="D67" s="41">
        <v>31.123</v>
      </c>
      <c r="E67" s="6">
        <f t="shared" si="0"/>
        <v>-28.077</v>
      </c>
      <c r="F67" s="7">
        <f t="shared" si="1"/>
        <v>52.57263513513514</v>
      </c>
      <c r="G67" s="12"/>
      <c r="H67" s="12"/>
      <c r="I67" s="12"/>
      <c r="J67" s="12"/>
      <c r="K67" s="12"/>
      <c r="L67" s="12"/>
      <c r="M67" s="12"/>
    </row>
    <row r="68" spans="1:13" s="9" customFormat="1" ht="15">
      <c r="A68" s="55" t="s">
        <v>178</v>
      </c>
      <c r="B68" s="39" t="s">
        <v>175</v>
      </c>
      <c r="C68" s="43">
        <v>0.3</v>
      </c>
      <c r="D68" s="41">
        <v>0</v>
      </c>
      <c r="E68" s="6">
        <f t="shared" si="0"/>
        <v>-0.3</v>
      </c>
      <c r="F68" s="7">
        <f t="shared" si="1"/>
        <v>0</v>
      </c>
      <c r="G68" s="12"/>
      <c r="H68" s="12"/>
      <c r="I68" s="12"/>
      <c r="J68" s="12"/>
      <c r="K68" s="12"/>
      <c r="L68" s="12"/>
      <c r="M68" s="12"/>
    </row>
    <row r="69" spans="1:13" s="9" customFormat="1" ht="15">
      <c r="A69" s="55" t="s">
        <v>179</v>
      </c>
      <c r="B69" s="39" t="s">
        <v>176</v>
      </c>
      <c r="C69" s="38">
        <v>5.4</v>
      </c>
      <c r="D69" s="42">
        <v>4.806</v>
      </c>
      <c r="E69" s="6">
        <f t="shared" si="0"/>
        <v>-0.5940000000000003</v>
      </c>
      <c r="F69" s="7">
        <f t="shared" si="1"/>
        <v>88.99999999999999</v>
      </c>
      <c r="G69" s="12"/>
      <c r="H69" s="12"/>
      <c r="I69" s="12"/>
      <c r="J69" s="12"/>
      <c r="K69" s="12"/>
      <c r="L69" s="12"/>
      <c r="M69" s="12"/>
    </row>
    <row r="70" spans="1:13" s="9" customFormat="1" ht="15">
      <c r="A70" s="55" t="s">
        <v>180</v>
      </c>
      <c r="B70" s="39" t="s">
        <v>177</v>
      </c>
      <c r="C70" s="38">
        <v>87</v>
      </c>
      <c r="D70" s="113">
        <v>85.658</v>
      </c>
      <c r="E70" s="6">
        <f t="shared" si="0"/>
        <v>-1.3419999999999987</v>
      </c>
      <c r="F70" s="7">
        <f t="shared" si="1"/>
        <v>98.45747126436781</v>
      </c>
      <c r="G70" s="12"/>
      <c r="H70" s="12"/>
      <c r="I70" s="12"/>
      <c r="J70" s="12"/>
      <c r="K70" s="12"/>
      <c r="L70" s="12"/>
      <c r="M70" s="12"/>
    </row>
    <row r="71" spans="1:13" s="9" customFormat="1" ht="15">
      <c r="A71" s="55" t="s">
        <v>310</v>
      </c>
      <c r="B71" s="39" t="s">
        <v>311</v>
      </c>
      <c r="C71" s="38">
        <v>87</v>
      </c>
      <c r="D71" s="113">
        <v>85.658</v>
      </c>
      <c r="E71" s="6">
        <f t="shared" si="0"/>
        <v>-1.3419999999999987</v>
      </c>
      <c r="F71" s="7">
        <f t="shared" si="1"/>
        <v>98.45747126436781</v>
      </c>
      <c r="G71" s="12"/>
      <c r="H71" s="12"/>
      <c r="I71" s="12"/>
      <c r="J71" s="12"/>
      <c r="K71" s="12"/>
      <c r="L71" s="12"/>
      <c r="M71" s="12"/>
    </row>
    <row r="72" spans="1:13" s="9" customFormat="1" ht="15">
      <c r="A72" s="55" t="s">
        <v>327</v>
      </c>
      <c r="B72" s="39" t="s">
        <v>328</v>
      </c>
      <c r="C72" s="38">
        <v>25</v>
      </c>
      <c r="D72" s="113">
        <v>24.216</v>
      </c>
      <c r="E72" s="6">
        <f t="shared" si="0"/>
        <v>-0.7839999999999989</v>
      </c>
      <c r="F72" s="7">
        <f t="shared" si="1"/>
        <v>96.864</v>
      </c>
      <c r="G72" s="12"/>
      <c r="H72" s="12"/>
      <c r="I72" s="12"/>
      <c r="J72" s="12"/>
      <c r="K72" s="12"/>
      <c r="L72" s="12"/>
      <c r="M72" s="12"/>
    </row>
    <row r="73" spans="1:13" s="16" customFormat="1" ht="15.75">
      <c r="A73" s="56" t="s">
        <v>106</v>
      </c>
      <c r="B73" s="39" t="s">
        <v>107</v>
      </c>
      <c r="C73" s="40">
        <f>C74</f>
        <v>160.9</v>
      </c>
      <c r="D73" s="40">
        <f>D74</f>
        <v>4463.246</v>
      </c>
      <c r="E73" s="6">
        <f t="shared" si="0"/>
        <v>4302.3460000000005</v>
      </c>
      <c r="F73" s="7">
        <f t="shared" si="1"/>
        <v>2773.9254195152266</v>
      </c>
      <c r="G73" s="12"/>
      <c r="H73" s="12"/>
      <c r="I73" s="12"/>
      <c r="J73" s="12"/>
      <c r="K73" s="12"/>
      <c r="L73" s="12"/>
      <c r="M73" s="12"/>
    </row>
    <row r="74" spans="1:13" s="16" customFormat="1" ht="18" customHeight="1">
      <c r="A74" s="55" t="s">
        <v>186</v>
      </c>
      <c r="B74" s="39" t="s">
        <v>108</v>
      </c>
      <c r="C74" s="37">
        <f>C75+C78+C76+C80</f>
        <v>160.9</v>
      </c>
      <c r="D74" s="37">
        <f>D75+D78+D76+D80</f>
        <v>4463.246</v>
      </c>
      <c r="E74" s="6">
        <f t="shared" si="0"/>
        <v>4302.3460000000005</v>
      </c>
      <c r="F74" s="7">
        <f t="shared" si="1"/>
        <v>2773.9254195152266</v>
      </c>
      <c r="G74" s="12"/>
      <c r="H74" s="12"/>
      <c r="I74" s="12"/>
      <c r="J74" s="12"/>
      <c r="K74" s="12"/>
      <c r="L74" s="12"/>
      <c r="M74" s="12"/>
    </row>
    <row r="75" spans="1:13" s="16" customFormat="1" ht="15.75">
      <c r="A75" s="55" t="s">
        <v>301</v>
      </c>
      <c r="B75" s="39" t="s">
        <v>109</v>
      </c>
      <c r="C75" s="37">
        <f>C77</f>
        <v>0</v>
      </c>
      <c r="D75" s="37">
        <f>D77</f>
        <v>0</v>
      </c>
      <c r="E75" s="6">
        <f t="shared" si="0"/>
        <v>0</v>
      </c>
      <c r="F75" s="7" t="e">
        <f t="shared" si="1"/>
        <v>#DIV/0!</v>
      </c>
      <c r="G75" s="12"/>
      <c r="H75" s="12"/>
      <c r="I75" s="12"/>
      <c r="J75" s="12"/>
      <c r="K75" s="12"/>
      <c r="L75" s="12"/>
      <c r="M75" s="12"/>
    </row>
    <row r="76" spans="1:13" s="16" customFormat="1" ht="36" customHeight="1">
      <c r="A76" s="55" t="s">
        <v>299</v>
      </c>
      <c r="B76" s="39" t="s">
        <v>297</v>
      </c>
      <c r="C76" s="38">
        <v>140.1</v>
      </c>
      <c r="D76" s="41">
        <v>4440.307</v>
      </c>
      <c r="E76" s="6">
        <f t="shared" si="0"/>
        <v>4300.206999999999</v>
      </c>
      <c r="F76" s="7">
        <f t="shared" si="1"/>
        <v>3169.384011420414</v>
      </c>
      <c r="G76" s="12"/>
      <c r="H76" s="12"/>
      <c r="I76" s="12"/>
      <c r="J76" s="12"/>
      <c r="K76" s="12"/>
      <c r="L76" s="12"/>
      <c r="M76" s="12"/>
    </row>
    <row r="77" spans="1:13" s="16" customFormat="1" ht="17.25" customHeight="1">
      <c r="A77" s="55" t="s">
        <v>187</v>
      </c>
      <c r="B77" s="39" t="s">
        <v>125</v>
      </c>
      <c r="C77" s="38">
        <v>0</v>
      </c>
      <c r="D77" s="41">
        <v>0</v>
      </c>
      <c r="E77" s="6">
        <f t="shared" si="0"/>
        <v>0</v>
      </c>
      <c r="F77" s="7" t="e">
        <f t="shared" si="1"/>
        <v>#DIV/0!</v>
      </c>
      <c r="G77" s="12"/>
      <c r="H77" s="12"/>
      <c r="I77" s="12"/>
      <c r="J77" s="12"/>
      <c r="K77" s="12"/>
      <c r="L77" s="12"/>
      <c r="M77" s="12"/>
    </row>
    <row r="78" spans="1:13" s="16" customFormat="1" ht="24">
      <c r="A78" s="55" t="s">
        <v>12</v>
      </c>
      <c r="B78" s="39" t="s">
        <v>21</v>
      </c>
      <c r="C78" s="37">
        <f>C79</f>
        <v>20.8</v>
      </c>
      <c r="D78" s="37">
        <f>D79</f>
        <v>20.79</v>
      </c>
      <c r="E78" s="6">
        <f t="shared" si="0"/>
        <v>-0.010000000000001563</v>
      </c>
      <c r="F78" s="7">
        <f t="shared" si="1"/>
        <v>99.95192307692307</v>
      </c>
      <c r="G78" s="12"/>
      <c r="H78" s="12"/>
      <c r="I78" s="12"/>
      <c r="J78" s="12"/>
      <c r="K78" s="12"/>
      <c r="L78" s="12"/>
      <c r="M78" s="12"/>
    </row>
    <row r="79" spans="1:13" s="16" customFormat="1" ht="24">
      <c r="A79" s="55" t="s">
        <v>13</v>
      </c>
      <c r="B79" s="39" t="s">
        <v>22</v>
      </c>
      <c r="C79" s="38">
        <v>20.8</v>
      </c>
      <c r="D79" s="66">
        <v>20.79</v>
      </c>
      <c r="E79" s="6">
        <f t="shared" si="0"/>
        <v>-0.010000000000001563</v>
      </c>
      <c r="F79" s="7">
        <f t="shared" si="1"/>
        <v>99.95192307692307</v>
      </c>
      <c r="G79" s="12"/>
      <c r="H79" s="12"/>
      <c r="I79" s="12"/>
      <c r="J79" s="12"/>
      <c r="K79" s="12"/>
      <c r="L79" s="12"/>
      <c r="M79" s="12"/>
    </row>
    <row r="80" spans="1:13" s="16" customFormat="1" ht="15.75">
      <c r="A80" s="55"/>
      <c r="B80" s="39" t="s">
        <v>336</v>
      </c>
      <c r="C80" s="38"/>
      <c r="D80" s="66">
        <v>2.149</v>
      </c>
      <c r="E80" s="6"/>
      <c r="F80" s="7"/>
      <c r="G80" s="12"/>
      <c r="H80" s="12"/>
      <c r="I80" s="12"/>
      <c r="J80" s="12"/>
      <c r="K80" s="12"/>
      <c r="L80" s="12"/>
      <c r="M80" s="12"/>
    </row>
    <row r="81" spans="1:13" s="16" customFormat="1" ht="15.75">
      <c r="A81" s="53" t="s">
        <v>110</v>
      </c>
      <c r="B81" s="39" t="s">
        <v>111</v>
      </c>
      <c r="C81" s="40">
        <f>C84+C89+C93+C97+C99+C106+C92+C103+C101+C104+C86+C83</f>
        <v>1849.3</v>
      </c>
      <c r="D81" s="40">
        <f>D84+D89+D93+D97+D99+D106+D92+D103+D101+D104+D86+D83</f>
        <v>1865.4389999999999</v>
      </c>
      <c r="E81" s="6">
        <f t="shared" si="0"/>
        <v>16.138999999999896</v>
      </c>
      <c r="F81" s="7">
        <f t="shared" si="1"/>
        <v>100.87270859244038</v>
      </c>
      <c r="G81" s="12"/>
      <c r="H81" s="12"/>
      <c r="I81" s="12"/>
      <c r="J81" s="12"/>
      <c r="K81" s="12"/>
      <c r="L81" s="12"/>
      <c r="M81" s="12"/>
    </row>
    <row r="82" spans="1:13" s="16" customFormat="1" ht="15.75">
      <c r="A82" s="117" t="s">
        <v>292</v>
      </c>
      <c r="B82" s="39" t="s">
        <v>290</v>
      </c>
      <c r="C82" s="116">
        <f>C83</f>
        <v>0</v>
      </c>
      <c r="D82" s="116">
        <f>D83</f>
        <v>-0.025</v>
      </c>
      <c r="E82" s="6">
        <f t="shared" si="0"/>
        <v>-0.025</v>
      </c>
      <c r="F82" s="7" t="e">
        <f t="shared" si="1"/>
        <v>#DIV/0!</v>
      </c>
      <c r="G82" s="12"/>
      <c r="H82" s="12"/>
      <c r="I82" s="12"/>
      <c r="J82" s="12"/>
      <c r="K82" s="12"/>
      <c r="L82" s="12"/>
      <c r="M82" s="12"/>
    </row>
    <row r="83" spans="1:13" s="16" customFormat="1" ht="42.75" customHeight="1">
      <c r="A83" s="118" t="s">
        <v>293</v>
      </c>
      <c r="B83" s="39" t="s">
        <v>291</v>
      </c>
      <c r="C83" s="114">
        <v>0</v>
      </c>
      <c r="D83" s="115">
        <v>-0.025</v>
      </c>
      <c r="E83" s="6">
        <f t="shared" si="0"/>
        <v>-0.025</v>
      </c>
      <c r="F83" s="7" t="e">
        <f t="shared" si="1"/>
        <v>#DIV/0!</v>
      </c>
      <c r="G83" s="12"/>
      <c r="H83" s="12"/>
      <c r="I83" s="12"/>
      <c r="J83" s="12"/>
      <c r="K83" s="12"/>
      <c r="L83" s="12"/>
      <c r="M83" s="12"/>
    </row>
    <row r="84" spans="1:13" s="16" customFormat="1" ht="24">
      <c r="A84" s="55" t="s">
        <v>112</v>
      </c>
      <c r="B84" s="39" t="s">
        <v>113</v>
      </c>
      <c r="C84" s="37">
        <f>C85</f>
        <v>98.9</v>
      </c>
      <c r="D84" s="37">
        <f>D85</f>
        <v>51.981</v>
      </c>
      <c r="E84" s="6">
        <f t="shared" si="0"/>
        <v>-46.919000000000004</v>
      </c>
      <c r="F84" s="7">
        <f t="shared" si="1"/>
        <v>52.55915065722952</v>
      </c>
      <c r="G84" s="12"/>
      <c r="H84" s="12"/>
      <c r="I84" s="12"/>
      <c r="J84" s="12"/>
      <c r="K84" s="12"/>
      <c r="L84" s="12"/>
      <c r="M84" s="12"/>
    </row>
    <row r="85" spans="1:13" s="16" customFormat="1" ht="24">
      <c r="A85" s="55" t="s">
        <v>170</v>
      </c>
      <c r="B85" s="39" t="s">
        <v>169</v>
      </c>
      <c r="C85" s="38">
        <v>98.9</v>
      </c>
      <c r="D85" s="41">
        <v>51.981</v>
      </c>
      <c r="E85" s="6">
        <f t="shared" si="0"/>
        <v>-46.919000000000004</v>
      </c>
      <c r="F85" s="7">
        <f t="shared" si="1"/>
        <v>52.55915065722952</v>
      </c>
      <c r="G85" s="12"/>
      <c r="H85" s="12"/>
      <c r="I85" s="12"/>
      <c r="J85" s="12"/>
      <c r="K85" s="12"/>
      <c r="L85" s="12"/>
      <c r="M85" s="12"/>
    </row>
    <row r="86" spans="1:13" s="16" customFormat="1" ht="15.75" hidden="1">
      <c r="A86" s="110" t="s">
        <v>122</v>
      </c>
      <c r="B86" s="39" t="s">
        <v>123</v>
      </c>
      <c r="C86" s="69">
        <f>C87</f>
        <v>0</v>
      </c>
      <c r="D86" s="69">
        <f>D87</f>
        <v>0</v>
      </c>
      <c r="E86" s="6">
        <f t="shared" si="0"/>
        <v>0</v>
      </c>
      <c r="F86" s="7" t="e">
        <f t="shared" si="1"/>
        <v>#DIV/0!</v>
      </c>
      <c r="G86" s="12"/>
      <c r="H86" s="12"/>
      <c r="I86" s="12"/>
      <c r="J86" s="12"/>
      <c r="K86" s="12"/>
      <c r="L86" s="12"/>
      <c r="M86" s="12"/>
    </row>
    <row r="87" spans="1:13" s="16" customFormat="1" ht="24.75" hidden="1">
      <c r="A87" s="110" t="s">
        <v>284</v>
      </c>
      <c r="B87" s="39" t="s">
        <v>286</v>
      </c>
      <c r="C87" s="69">
        <f>C88</f>
        <v>0</v>
      </c>
      <c r="D87" s="69">
        <f>D88</f>
        <v>0</v>
      </c>
      <c r="E87" s="6">
        <f t="shared" si="0"/>
        <v>0</v>
      </c>
      <c r="F87" s="7" t="e">
        <f t="shared" si="1"/>
        <v>#DIV/0!</v>
      </c>
      <c r="G87" s="12"/>
      <c r="H87" s="12"/>
      <c r="I87" s="12"/>
      <c r="J87" s="12"/>
      <c r="K87" s="12"/>
      <c r="L87" s="12"/>
      <c r="M87" s="12"/>
    </row>
    <row r="88" spans="1:13" s="16" customFormat="1" ht="24.75" hidden="1">
      <c r="A88" s="110" t="s">
        <v>285</v>
      </c>
      <c r="B88" s="39" t="s">
        <v>287</v>
      </c>
      <c r="C88" s="38">
        <v>0</v>
      </c>
      <c r="D88" s="41"/>
      <c r="E88" s="6">
        <f t="shared" si="0"/>
        <v>0</v>
      </c>
      <c r="F88" s="7" t="e">
        <f t="shared" si="1"/>
        <v>#DIV/0!</v>
      </c>
      <c r="G88" s="12"/>
      <c r="H88" s="12"/>
      <c r="I88" s="12"/>
      <c r="J88" s="12"/>
      <c r="K88" s="12"/>
      <c r="L88" s="12"/>
      <c r="M88" s="12"/>
    </row>
    <row r="89" spans="1:13" s="16" customFormat="1" ht="51.75" customHeight="1">
      <c r="A89" s="55" t="s">
        <v>188</v>
      </c>
      <c r="B89" s="39" t="s">
        <v>231</v>
      </c>
      <c r="C89" s="37">
        <f>C90+C91</f>
        <v>116</v>
      </c>
      <c r="D89" s="37">
        <f>D90+D91</f>
        <v>120.5</v>
      </c>
      <c r="E89" s="6">
        <f t="shared" si="0"/>
        <v>4.5</v>
      </c>
      <c r="F89" s="7">
        <f t="shared" si="1"/>
        <v>103.87931034482759</v>
      </c>
      <c r="G89" s="12"/>
      <c r="H89" s="12"/>
      <c r="I89" s="12"/>
      <c r="J89" s="12"/>
      <c r="K89" s="12"/>
      <c r="L89" s="12"/>
      <c r="M89" s="12"/>
    </row>
    <row r="90" spans="1:13" s="16" customFormat="1" ht="15.75">
      <c r="A90" s="55" t="s">
        <v>127</v>
      </c>
      <c r="B90" s="39" t="s">
        <v>128</v>
      </c>
      <c r="C90" s="38">
        <v>116</v>
      </c>
      <c r="D90" s="41">
        <v>120.5</v>
      </c>
      <c r="E90" s="6">
        <f t="shared" si="0"/>
        <v>4.5</v>
      </c>
      <c r="F90" s="7">
        <f t="shared" si="1"/>
        <v>103.87931034482759</v>
      </c>
      <c r="G90" s="12"/>
      <c r="H90" s="12"/>
      <c r="I90" s="12"/>
      <c r="J90" s="12"/>
      <c r="K90" s="12"/>
      <c r="L90" s="12"/>
      <c r="M90" s="12"/>
    </row>
    <row r="91" spans="1:13" s="16" customFormat="1" ht="22.5" customHeight="1">
      <c r="A91" s="55" t="s">
        <v>300</v>
      </c>
      <c r="B91" s="39" t="s">
        <v>295</v>
      </c>
      <c r="C91" s="38">
        <v>0</v>
      </c>
      <c r="D91" s="41">
        <v>0</v>
      </c>
      <c r="E91" s="6">
        <f t="shared" si="0"/>
        <v>0</v>
      </c>
      <c r="F91" s="7" t="e">
        <f t="shared" si="1"/>
        <v>#DIV/0!</v>
      </c>
      <c r="G91" s="12"/>
      <c r="H91" s="12"/>
      <c r="I91" s="12"/>
      <c r="J91" s="12"/>
      <c r="K91" s="12"/>
      <c r="L91" s="12"/>
      <c r="M91" s="12"/>
    </row>
    <row r="92" spans="1:13" s="9" customFormat="1" ht="24">
      <c r="A92" s="55" t="s">
        <v>129</v>
      </c>
      <c r="B92" s="39" t="s">
        <v>130</v>
      </c>
      <c r="C92" s="38">
        <v>0.6</v>
      </c>
      <c r="D92" s="42">
        <v>0.5</v>
      </c>
      <c r="E92" s="6">
        <f t="shared" si="0"/>
        <v>-0.09999999999999998</v>
      </c>
      <c r="F92" s="7">
        <f t="shared" si="1"/>
        <v>83.33333333333334</v>
      </c>
      <c r="G92" s="12"/>
      <c r="H92" s="12"/>
      <c r="I92" s="12"/>
      <c r="J92" s="12"/>
      <c r="K92" s="12"/>
      <c r="L92" s="12"/>
      <c r="M92" s="12"/>
    </row>
    <row r="93" spans="1:13" s="9" customFormat="1" ht="15">
      <c r="A93" s="55" t="s">
        <v>189</v>
      </c>
      <c r="B93" s="39" t="s">
        <v>131</v>
      </c>
      <c r="C93" s="37">
        <f>C94+C96</f>
        <v>145</v>
      </c>
      <c r="D93" s="37">
        <f>D94+D96</f>
        <v>18.897</v>
      </c>
      <c r="E93" s="6">
        <f t="shared" si="0"/>
        <v>-126.10300000000001</v>
      </c>
      <c r="F93" s="7">
        <f t="shared" si="1"/>
        <v>13.032413793103448</v>
      </c>
      <c r="G93" s="12"/>
      <c r="H93" s="12"/>
      <c r="I93" s="12"/>
      <c r="J93" s="12"/>
      <c r="K93" s="12"/>
      <c r="L93" s="12"/>
      <c r="M93" s="12"/>
    </row>
    <row r="94" spans="1:13" s="16" customFormat="1" ht="24">
      <c r="A94" s="55" t="s">
        <v>173</v>
      </c>
      <c r="B94" s="39" t="s">
        <v>172</v>
      </c>
      <c r="C94" s="37">
        <f>C95</f>
        <v>20</v>
      </c>
      <c r="D94" s="37">
        <f>D95</f>
        <v>0</v>
      </c>
      <c r="E94" s="6">
        <f t="shared" si="0"/>
        <v>-20</v>
      </c>
      <c r="F94" s="7">
        <f t="shared" si="1"/>
        <v>0</v>
      </c>
      <c r="G94" s="12"/>
      <c r="H94" s="12"/>
      <c r="I94" s="12"/>
      <c r="J94" s="12"/>
      <c r="K94" s="12"/>
      <c r="L94" s="12"/>
      <c r="M94" s="12"/>
    </row>
    <row r="95" spans="1:13" s="16" customFormat="1" ht="24">
      <c r="A95" s="55" t="s">
        <v>213</v>
      </c>
      <c r="B95" s="39" t="s">
        <v>171</v>
      </c>
      <c r="C95" s="38">
        <v>20</v>
      </c>
      <c r="D95" s="72">
        <v>0</v>
      </c>
      <c r="E95" s="6">
        <f t="shared" si="0"/>
        <v>-20</v>
      </c>
      <c r="F95" s="7">
        <f t="shared" si="1"/>
        <v>0</v>
      </c>
      <c r="G95" s="12"/>
      <c r="H95" s="12"/>
      <c r="I95" s="12"/>
      <c r="J95" s="12"/>
      <c r="K95" s="12"/>
      <c r="L95" s="12"/>
      <c r="M95" s="12"/>
    </row>
    <row r="96" spans="1:13" s="16" customFormat="1" ht="15.75">
      <c r="A96" s="55" t="s">
        <v>214</v>
      </c>
      <c r="B96" s="39" t="s">
        <v>168</v>
      </c>
      <c r="C96" s="38">
        <v>125</v>
      </c>
      <c r="D96" s="41">
        <v>18.897</v>
      </c>
      <c r="E96" s="6">
        <f aca="true" t="shared" si="2" ref="E96:E175">D96-C96</f>
        <v>-106.10300000000001</v>
      </c>
      <c r="F96" s="7">
        <f t="shared" si="1"/>
        <v>15.117599999999998</v>
      </c>
      <c r="G96" s="12"/>
      <c r="H96" s="12"/>
      <c r="I96" s="12"/>
      <c r="J96" s="12"/>
      <c r="K96" s="12"/>
      <c r="L96" s="12"/>
      <c r="M96" s="12"/>
    </row>
    <row r="97" spans="1:13" s="16" customFormat="1" ht="24" hidden="1">
      <c r="A97" s="55" t="s">
        <v>163</v>
      </c>
      <c r="B97" s="39" t="s">
        <v>162</v>
      </c>
      <c r="C97" s="37">
        <f>C98</f>
        <v>0</v>
      </c>
      <c r="D97" s="37">
        <f>D98</f>
        <v>0</v>
      </c>
      <c r="E97" s="6">
        <f t="shared" si="2"/>
        <v>0</v>
      </c>
      <c r="F97" s="7" t="e">
        <f t="shared" si="1"/>
        <v>#DIV/0!</v>
      </c>
      <c r="G97" s="12"/>
      <c r="H97" s="12"/>
      <c r="I97" s="12"/>
      <c r="J97" s="12"/>
      <c r="K97" s="12"/>
      <c r="L97" s="12"/>
      <c r="M97" s="12"/>
    </row>
    <row r="98" spans="1:13" s="16" customFormat="1" ht="24" hidden="1">
      <c r="A98" s="55" t="s">
        <v>15</v>
      </c>
      <c r="B98" s="39" t="s">
        <v>14</v>
      </c>
      <c r="C98" s="38">
        <v>0</v>
      </c>
      <c r="D98" s="42"/>
      <c r="E98" s="6">
        <f t="shared" si="2"/>
        <v>0</v>
      </c>
      <c r="F98" s="7" t="e">
        <f t="shared" si="1"/>
        <v>#DIV/0!</v>
      </c>
      <c r="G98" s="12"/>
      <c r="H98" s="12"/>
      <c r="I98" s="12"/>
      <c r="J98" s="12"/>
      <c r="K98" s="12"/>
      <c r="L98" s="12"/>
      <c r="M98" s="12"/>
    </row>
    <row r="99" spans="1:13" s="16" customFormat="1" ht="27.75" customHeight="1" hidden="1">
      <c r="A99" s="55" t="s">
        <v>190</v>
      </c>
      <c r="B99" s="39" t="s">
        <v>28</v>
      </c>
      <c r="C99" s="37">
        <f>C100</f>
        <v>0</v>
      </c>
      <c r="D99" s="37">
        <f>D100</f>
        <v>0</v>
      </c>
      <c r="E99" s="6">
        <f t="shared" si="2"/>
        <v>0</v>
      </c>
      <c r="F99" s="7" t="e">
        <f t="shared" si="1"/>
        <v>#DIV/0!</v>
      </c>
      <c r="G99" s="12"/>
      <c r="H99" s="12"/>
      <c r="I99" s="12"/>
      <c r="J99" s="12"/>
      <c r="K99" s="12"/>
      <c r="L99" s="12"/>
      <c r="M99" s="12"/>
    </row>
    <row r="100" spans="1:13" s="16" customFormat="1" ht="36" hidden="1">
      <c r="A100" s="55" t="s">
        <v>191</v>
      </c>
      <c r="B100" s="39" t="s">
        <v>29</v>
      </c>
      <c r="C100" s="38">
        <v>0</v>
      </c>
      <c r="D100" s="42"/>
      <c r="E100" s="6">
        <f t="shared" si="2"/>
        <v>0</v>
      </c>
      <c r="F100" s="7" t="e">
        <f t="shared" si="1"/>
        <v>#DIV/0!</v>
      </c>
      <c r="G100" s="12"/>
      <c r="H100" s="12"/>
      <c r="I100" s="12"/>
      <c r="J100" s="12"/>
      <c r="K100" s="12"/>
      <c r="L100" s="12"/>
      <c r="M100" s="12"/>
    </row>
    <row r="101" spans="1:13" s="16" customFormat="1" ht="15.75">
      <c r="A101" s="96" t="s">
        <v>54</v>
      </c>
      <c r="B101" s="74" t="s">
        <v>52</v>
      </c>
      <c r="C101" s="75">
        <f>C102</f>
        <v>292.5</v>
      </c>
      <c r="D101" s="75">
        <f>D102</f>
        <v>715.75</v>
      </c>
      <c r="E101" s="6">
        <f t="shared" si="2"/>
        <v>423.25</v>
      </c>
      <c r="F101" s="7">
        <f t="shared" si="1"/>
        <v>244.70085470085473</v>
      </c>
      <c r="G101" s="12"/>
      <c r="H101" s="12"/>
      <c r="I101" s="12"/>
      <c r="J101" s="12"/>
      <c r="K101" s="12"/>
      <c r="L101" s="12"/>
      <c r="M101" s="12"/>
    </row>
    <row r="102" spans="1:13" s="16" customFormat="1" ht="24.75">
      <c r="A102" s="96" t="s">
        <v>55</v>
      </c>
      <c r="B102" s="74" t="s">
        <v>53</v>
      </c>
      <c r="C102" s="93">
        <v>292.5</v>
      </c>
      <c r="D102" s="72">
        <v>715.75</v>
      </c>
      <c r="E102" s="6">
        <f t="shared" si="2"/>
        <v>423.25</v>
      </c>
      <c r="F102" s="7">
        <f t="shared" si="1"/>
        <v>244.70085470085473</v>
      </c>
      <c r="G102" s="12"/>
      <c r="H102" s="12"/>
      <c r="I102" s="12"/>
      <c r="J102" s="12"/>
      <c r="K102" s="12"/>
      <c r="L102" s="12"/>
      <c r="M102" s="12"/>
    </row>
    <row r="103" spans="1:13" s="16" customFormat="1" ht="36">
      <c r="A103" s="55" t="s">
        <v>215</v>
      </c>
      <c r="B103" s="39" t="s">
        <v>24</v>
      </c>
      <c r="C103" s="94">
        <v>243.2</v>
      </c>
      <c r="D103" s="41">
        <v>84.457</v>
      </c>
      <c r="E103" s="6">
        <f t="shared" si="2"/>
        <v>-158.743</v>
      </c>
      <c r="F103" s="7">
        <f t="shared" si="1"/>
        <v>34.727384868421055</v>
      </c>
      <c r="G103" s="12"/>
      <c r="H103" s="12"/>
      <c r="I103" s="12"/>
      <c r="J103" s="12"/>
      <c r="K103" s="12"/>
      <c r="L103" s="12"/>
      <c r="M103" s="12"/>
    </row>
    <row r="104" spans="1:13" s="16" customFormat="1" ht="24.75">
      <c r="A104" s="96" t="s">
        <v>10</v>
      </c>
      <c r="B104" s="74" t="s">
        <v>8</v>
      </c>
      <c r="C104" s="69">
        <f>C105</f>
        <v>1.5</v>
      </c>
      <c r="D104" s="69">
        <f>D105</f>
        <v>2.5</v>
      </c>
      <c r="E104" s="6">
        <f>D104-C104</f>
        <v>1</v>
      </c>
      <c r="F104" s="7">
        <f>D104/C104*100</f>
        <v>166.66666666666669</v>
      </c>
      <c r="G104" s="12"/>
      <c r="H104" s="12"/>
      <c r="I104" s="12"/>
      <c r="J104" s="12"/>
      <c r="K104" s="12"/>
      <c r="L104" s="12"/>
      <c r="M104" s="12"/>
    </row>
    <row r="105" spans="1:13" s="16" customFormat="1" ht="24.75">
      <c r="A105" s="96" t="s">
        <v>9</v>
      </c>
      <c r="B105" s="74" t="s">
        <v>7</v>
      </c>
      <c r="C105" s="43">
        <v>1.5</v>
      </c>
      <c r="D105" s="41">
        <v>2.5</v>
      </c>
      <c r="E105" s="6">
        <f t="shared" si="2"/>
        <v>1</v>
      </c>
      <c r="F105" s="7">
        <f t="shared" si="1"/>
        <v>166.66666666666669</v>
      </c>
      <c r="G105" s="12"/>
      <c r="H105" s="12"/>
      <c r="I105" s="12"/>
      <c r="J105" s="12"/>
      <c r="K105" s="12"/>
      <c r="L105" s="12"/>
      <c r="M105" s="12"/>
    </row>
    <row r="106" spans="1:13" s="16" customFormat="1" ht="15.75">
      <c r="A106" s="55" t="s">
        <v>132</v>
      </c>
      <c r="B106" s="39" t="s">
        <v>133</v>
      </c>
      <c r="C106" s="37">
        <f>C107</f>
        <v>951.6</v>
      </c>
      <c r="D106" s="37">
        <f>D107</f>
        <v>870.879</v>
      </c>
      <c r="E106" s="6">
        <f t="shared" si="2"/>
        <v>-80.721</v>
      </c>
      <c r="F106" s="7">
        <f t="shared" si="1"/>
        <v>91.5173392181589</v>
      </c>
      <c r="G106" s="12"/>
      <c r="H106" s="12"/>
      <c r="I106" s="12"/>
      <c r="J106" s="12"/>
      <c r="K106" s="12"/>
      <c r="L106" s="12"/>
      <c r="M106" s="12"/>
    </row>
    <row r="107" spans="1:13" s="16" customFormat="1" ht="24">
      <c r="A107" s="55" t="s">
        <v>134</v>
      </c>
      <c r="B107" s="39" t="s">
        <v>135</v>
      </c>
      <c r="C107" s="38">
        <v>951.6</v>
      </c>
      <c r="D107" s="41">
        <v>870.879</v>
      </c>
      <c r="E107" s="6">
        <f t="shared" si="2"/>
        <v>-80.721</v>
      </c>
      <c r="F107" s="7">
        <f t="shared" si="1"/>
        <v>91.5173392181589</v>
      </c>
      <c r="G107" s="12"/>
      <c r="H107" s="12"/>
      <c r="I107" s="12"/>
      <c r="J107" s="12"/>
      <c r="K107" s="12"/>
      <c r="L107" s="12"/>
      <c r="M107" s="12"/>
    </row>
    <row r="108" spans="1:13" s="16" customFormat="1" ht="15.75">
      <c r="A108" s="53" t="s">
        <v>136</v>
      </c>
      <c r="B108" s="39" t="s">
        <v>137</v>
      </c>
      <c r="C108" s="40">
        <f>C109+C113</f>
        <v>35.653</v>
      </c>
      <c r="D108" s="40">
        <f>D109+D113</f>
        <v>38.529</v>
      </c>
      <c r="E108" s="6">
        <f t="shared" si="2"/>
        <v>2.8760000000000048</v>
      </c>
      <c r="F108" s="7">
        <f t="shared" si="1"/>
        <v>108.06664235828683</v>
      </c>
      <c r="G108" s="12"/>
      <c r="H108" s="12"/>
      <c r="I108" s="12"/>
      <c r="J108" s="12"/>
      <c r="K108" s="12"/>
      <c r="L108" s="12"/>
      <c r="M108" s="12"/>
    </row>
    <row r="109" spans="1:13" s="16" customFormat="1" ht="17.25" customHeight="1">
      <c r="A109" s="54" t="s">
        <v>138</v>
      </c>
      <c r="B109" s="39" t="s">
        <v>139</v>
      </c>
      <c r="C109" s="37">
        <f>C110+C112</f>
        <v>0</v>
      </c>
      <c r="D109" s="37">
        <f>D110+D112+D111</f>
        <v>-2.769</v>
      </c>
      <c r="E109" s="6">
        <f t="shared" si="2"/>
        <v>-2.769</v>
      </c>
      <c r="F109" s="7" t="e">
        <f t="shared" si="1"/>
        <v>#DIV/0!</v>
      </c>
      <c r="G109" s="12"/>
      <c r="H109" s="12"/>
      <c r="I109" s="12"/>
      <c r="J109" s="12"/>
      <c r="K109" s="12"/>
      <c r="L109" s="12"/>
      <c r="M109" s="12"/>
    </row>
    <row r="110" spans="1:13" s="16" customFormat="1" ht="15.75" hidden="1">
      <c r="A110" s="55" t="s">
        <v>140</v>
      </c>
      <c r="B110" s="39" t="s">
        <v>288</v>
      </c>
      <c r="C110" s="43"/>
      <c r="D110" s="41"/>
      <c r="E110" s="6">
        <f t="shared" si="2"/>
        <v>0</v>
      </c>
      <c r="F110" s="7" t="e">
        <f t="shared" si="1"/>
        <v>#DIV/0!</v>
      </c>
      <c r="G110" s="12"/>
      <c r="H110" s="12"/>
      <c r="I110" s="12"/>
      <c r="J110" s="12"/>
      <c r="K110" s="12"/>
      <c r="L110" s="12"/>
      <c r="M110" s="12"/>
    </row>
    <row r="111" spans="1:13" s="16" customFormat="1" ht="15.75">
      <c r="A111" s="55" t="s">
        <v>289</v>
      </c>
      <c r="B111" s="39" t="s">
        <v>141</v>
      </c>
      <c r="C111" s="43">
        <v>0</v>
      </c>
      <c r="D111" s="41">
        <v>-9.234</v>
      </c>
      <c r="E111" s="6">
        <f t="shared" si="2"/>
        <v>-9.234</v>
      </c>
      <c r="F111" s="7" t="e">
        <f>D111/C111*100</f>
        <v>#DIV/0!</v>
      </c>
      <c r="G111" s="12"/>
      <c r="H111" s="12"/>
      <c r="I111" s="12"/>
      <c r="J111" s="12"/>
      <c r="K111" s="12"/>
      <c r="L111" s="12"/>
      <c r="M111" s="12"/>
    </row>
    <row r="112" spans="1:13" s="16" customFormat="1" ht="15.75">
      <c r="A112" s="102" t="s">
        <v>280</v>
      </c>
      <c r="B112" s="39" t="s">
        <v>142</v>
      </c>
      <c r="C112" s="43">
        <v>0</v>
      </c>
      <c r="D112" s="41">
        <v>6.465</v>
      </c>
      <c r="E112" s="6">
        <f t="shared" si="2"/>
        <v>6.465</v>
      </c>
      <c r="F112" s="7" t="e">
        <f aca="true" t="shared" si="3" ref="F112:F175">D112/C112*100</f>
        <v>#DIV/0!</v>
      </c>
      <c r="G112" s="12"/>
      <c r="H112" s="12"/>
      <c r="I112" s="12"/>
      <c r="J112" s="12"/>
      <c r="K112" s="12"/>
      <c r="L112" s="12"/>
      <c r="M112" s="12"/>
    </row>
    <row r="113" spans="1:13" s="16" customFormat="1" ht="15.75">
      <c r="A113" s="54" t="s">
        <v>144</v>
      </c>
      <c r="B113" s="39" t="s">
        <v>145</v>
      </c>
      <c r="C113" s="37">
        <f>C114+C115</f>
        <v>35.653</v>
      </c>
      <c r="D113" s="37">
        <f>D114+D115</f>
        <v>41.298</v>
      </c>
      <c r="E113" s="6">
        <f t="shared" si="2"/>
        <v>5.645000000000003</v>
      </c>
      <c r="F113" s="7">
        <f t="shared" si="3"/>
        <v>115.83316971923823</v>
      </c>
      <c r="G113" s="12"/>
      <c r="H113" s="12"/>
      <c r="I113" s="12"/>
      <c r="J113" s="12"/>
      <c r="K113" s="12"/>
      <c r="L113" s="12"/>
      <c r="M113" s="12"/>
    </row>
    <row r="114" spans="1:13" s="16" customFormat="1" ht="15.75">
      <c r="A114" s="55" t="s">
        <v>146</v>
      </c>
      <c r="B114" s="39" t="s">
        <v>147</v>
      </c>
      <c r="C114" s="94">
        <v>35.366</v>
      </c>
      <c r="D114" s="41">
        <v>38.094</v>
      </c>
      <c r="E114" s="6">
        <f t="shared" si="2"/>
        <v>2.7280000000000015</v>
      </c>
      <c r="F114" s="7">
        <f t="shared" si="3"/>
        <v>107.71362325397276</v>
      </c>
      <c r="G114" s="12"/>
      <c r="H114" s="12"/>
      <c r="I114" s="12"/>
      <c r="J114" s="12"/>
      <c r="K114" s="12"/>
      <c r="L114" s="12"/>
      <c r="M114" s="12"/>
    </row>
    <row r="115" spans="1:13" s="16" customFormat="1" ht="15.75">
      <c r="A115" s="55" t="s">
        <v>216</v>
      </c>
      <c r="B115" s="39" t="s">
        <v>148</v>
      </c>
      <c r="C115" s="43">
        <v>0.287</v>
      </c>
      <c r="D115" s="45">
        <v>3.204</v>
      </c>
      <c r="E115" s="6">
        <f t="shared" si="2"/>
        <v>2.9170000000000003</v>
      </c>
      <c r="F115" s="7">
        <f t="shared" si="3"/>
        <v>1116.376306620209</v>
      </c>
      <c r="G115" s="12"/>
      <c r="H115" s="12"/>
      <c r="I115" s="12"/>
      <c r="J115" s="12"/>
      <c r="K115" s="12"/>
      <c r="L115" s="12"/>
      <c r="M115" s="12"/>
    </row>
    <row r="116" spans="1:13" s="16" customFormat="1" ht="15.75">
      <c r="A116" s="53" t="s">
        <v>149</v>
      </c>
      <c r="B116" s="39" t="s">
        <v>150</v>
      </c>
      <c r="C116" s="95">
        <f>C117+C164+C170+C167</f>
        <v>886789.741</v>
      </c>
      <c r="D116" s="95">
        <f>D117+D164+D170+D167</f>
        <v>754725.126</v>
      </c>
      <c r="E116" s="6">
        <f t="shared" si="2"/>
        <v>-132064.615</v>
      </c>
      <c r="F116" s="7">
        <f t="shared" si="3"/>
        <v>85.10756170328769</v>
      </c>
      <c r="G116" s="12"/>
      <c r="H116" s="12"/>
      <c r="I116" s="12"/>
      <c r="J116" s="12"/>
      <c r="K116" s="12"/>
      <c r="L116" s="12"/>
      <c r="M116" s="12"/>
    </row>
    <row r="117" spans="1:13" s="16" customFormat="1" ht="15.75">
      <c r="A117" s="56" t="s">
        <v>151</v>
      </c>
      <c r="B117" s="39" t="s">
        <v>152</v>
      </c>
      <c r="C117" s="40">
        <f>C118+C139+C124+C157</f>
        <v>886769.873</v>
      </c>
      <c r="D117" s="40">
        <f>D118+D139+D124+D157</f>
        <v>754752.919</v>
      </c>
      <c r="E117" s="6">
        <f t="shared" si="2"/>
        <v>-132016.95400000003</v>
      </c>
      <c r="F117" s="7">
        <f t="shared" si="3"/>
        <v>85.11260271468424</v>
      </c>
      <c r="G117" s="12"/>
      <c r="H117" s="12"/>
      <c r="I117" s="12"/>
      <c r="J117" s="12"/>
      <c r="K117" s="12"/>
      <c r="L117" s="12"/>
      <c r="M117" s="12"/>
    </row>
    <row r="118" spans="1:13" s="16" customFormat="1" ht="15.75">
      <c r="A118" s="55" t="s">
        <v>217</v>
      </c>
      <c r="B118" s="39" t="s">
        <v>232</v>
      </c>
      <c r="C118" s="37">
        <f>C119+C122</f>
        <v>240047.2</v>
      </c>
      <c r="D118" s="37">
        <f>D119+D122</f>
        <v>221662.4</v>
      </c>
      <c r="E118" s="6">
        <f t="shared" si="2"/>
        <v>-18384.800000000017</v>
      </c>
      <c r="F118" s="7">
        <f t="shared" si="3"/>
        <v>92.34117290266248</v>
      </c>
      <c r="G118" s="12"/>
      <c r="H118" s="12"/>
      <c r="I118" s="12"/>
      <c r="J118" s="12"/>
      <c r="K118" s="12"/>
      <c r="L118" s="12"/>
      <c r="M118" s="12"/>
    </row>
    <row r="119" spans="1:13" s="16" customFormat="1" ht="15.75">
      <c r="A119" s="54" t="s">
        <v>192</v>
      </c>
      <c r="B119" s="39" t="s">
        <v>233</v>
      </c>
      <c r="C119" s="37">
        <f>C120</f>
        <v>204774.1</v>
      </c>
      <c r="D119" s="37">
        <f>D120</f>
        <v>204774.1</v>
      </c>
      <c r="E119" s="6">
        <f t="shared" si="2"/>
        <v>0</v>
      </c>
      <c r="F119" s="7">
        <f t="shared" si="3"/>
        <v>100</v>
      </c>
      <c r="G119" s="12"/>
      <c r="H119" s="12"/>
      <c r="I119" s="12"/>
      <c r="J119" s="12"/>
      <c r="K119" s="12"/>
      <c r="L119" s="12"/>
      <c r="M119" s="12"/>
    </row>
    <row r="120" spans="1:13" s="16" customFormat="1" ht="15.75">
      <c r="A120" s="55" t="s">
        <v>153</v>
      </c>
      <c r="B120" s="39" t="s">
        <v>234</v>
      </c>
      <c r="C120" s="38">
        <v>204774.1</v>
      </c>
      <c r="D120" s="41">
        <v>204774.1</v>
      </c>
      <c r="E120" s="6">
        <f t="shared" si="2"/>
        <v>0</v>
      </c>
      <c r="F120" s="7">
        <f t="shared" si="3"/>
        <v>100</v>
      </c>
      <c r="G120" s="12"/>
      <c r="H120" s="12"/>
      <c r="I120" s="12"/>
      <c r="J120" s="12"/>
      <c r="K120" s="12"/>
      <c r="L120" s="12"/>
      <c r="M120" s="12"/>
    </row>
    <row r="121" spans="1:13" s="16" customFormat="1" ht="15.75" hidden="1">
      <c r="A121" s="55" t="s">
        <v>218</v>
      </c>
      <c r="B121" s="39" t="s">
        <v>235</v>
      </c>
      <c r="C121" s="37">
        <v>0</v>
      </c>
      <c r="D121" s="37">
        <v>0</v>
      </c>
      <c r="E121" s="6">
        <f t="shared" si="2"/>
        <v>0</v>
      </c>
      <c r="F121" s="7" t="e">
        <f t="shared" si="3"/>
        <v>#DIV/0!</v>
      </c>
      <c r="G121" s="12"/>
      <c r="H121" s="12"/>
      <c r="I121" s="12"/>
      <c r="J121" s="12"/>
      <c r="K121" s="12"/>
      <c r="L121" s="12"/>
      <c r="M121" s="12"/>
    </row>
    <row r="122" spans="1:13" s="16" customFormat="1" ht="15.75">
      <c r="A122" s="55" t="s">
        <v>154</v>
      </c>
      <c r="B122" s="39" t="s">
        <v>236</v>
      </c>
      <c r="C122" s="37">
        <f>C123</f>
        <v>35273.1</v>
      </c>
      <c r="D122" s="37">
        <f>D123</f>
        <v>16888.3</v>
      </c>
      <c r="E122" s="6">
        <f t="shared" si="2"/>
        <v>-18384.8</v>
      </c>
      <c r="F122" s="7">
        <f t="shared" si="3"/>
        <v>47.87869509626316</v>
      </c>
      <c r="G122" s="12"/>
      <c r="H122" s="12"/>
      <c r="I122" s="12"/>
      <c r="J122" s="12"/>
      <c r="K122" s="12"/>
      <c r="L122" s="12"/>
      <c r="M122" s="12"/>
    </row>
    <row r="123" spans="1:13" s="16" customFormat="1" ht="15.75">
      <c r="A123" s="55" t="s">
        <v>155</v>
      </c>
      <c r="B123" s="39" t="s">
        <v>237</v>
      </c>
      <c r="C123" s="38">
        <v>35273.1</v>
      </c>
      <c r="D123" s="72">
        <v>16888.3</v>
      </c>
      <c r="E123" s="6">
        <f t="shared" si="2"/>
        <v>-18384.8</v>
      </c>
      <c r="F123" s="7">
        <f t="shared" si="3"/>
        <v>47.87869509626316</v>
      </c>
      <c r="G123" s="12"/>
      <c r="H123" s="12"/>
      <c r="I123" s="12"/>
      <c r="J123" s="12"/>
      <c r="K123" s="12"/>
      <c r="L123" s="12"/>
      <c r="M123" s="12"/>
    </row>
    <row r="124" spans="1:13" s="16" customFormat="1" ht="15.75">
      <c r="A124" s="55" t="s">
        <v>219</v>
      </c>
      <c r="B124" s="39" t="s">
        <v>238</v>
      </c>
      <c r="C124" s="88">
        <f>C133+C137+C125+C127+C135+C132+C129+C154</f>
        <v>141013.917</v>
      </c>
      <c r="D124" s="88">
        <f>D133+D137+D125+D127+D135+D132+D129+D154</f>
        <v>89904.468</v>
      </c>
      <c r="E124" s="46">
        <f t="shared" si="2"/>
        <v>-51109.44899999999</v>
      </c>
      <c r="F124" s="7">
        <f t="shared" si="3"/>
        <v>63.75574121524473</v>
      </c>
      <c r="G124" s="12"/>
      <c r="H124" s="12"/>
      <c r="I124" s="12"/>
      <c r="J124" s="12"/>
      <c r="K124" s="12"/>
      <c r="L124" s="12"/>
      <c r="M124" s="12"/>
    </row>
    <row r="125" spans="1:256" s="16" customFormat="1" ht="15.75">
      <c r="A125" s="96" t="s">
        <v>268</v>
      </c>
      <c r="B125" s="87" t="s">
        <v>272</v>
      </c>
      <c r="C125" s="90">
        <f>C126</f>
        <v>1992.8</v>
      </c>
      <c r="D125" s="90">
        <f>D126</f>
        <v>0</v>
      </c>
      <c r="E125" s="46">
        <f t="shared" si="2"/>
        <v>-1992.8</v>
      </c>
      <c r="F125" s="7">
        <f t="shared" si="3"/>
        <v>0</v>
      </c>
      <c r="G125" s="104"/>
      <c r="H125" s="105"/>
      <c r="I125" s="105"/>
      <c r="J125" s="105"/>
      <c r="K125" s="103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13" s="16" customFormat="1" ht="15.75">
      <c r="A126" s="96" t="s">
        <v>269</v>
      </c>
      <c r="B126" s="84" t="s">
        <v>273</v>
      </c>
      <c r="C126" s="91">
        <v>1992.8</v>
      </c>
      <c r="D126" s="89">
        <v>0</v>
      </c>
      <c r="E126" s="46">
        <f t="shared" si="2"/>
        <v>-1992.8</v>
      </c>
      <c r="F126" s="7">
        <f t="shared" si="3"/>
        <v>0</v>
      </c>
      <c r="G126" s="106"/>
      <c r="H126" s="107"/>
      <c r="I126" s="107"/>
      <c r="J126" s="107"/>
      <c r="K126" s="12"/>
      <c r="L126" s="12"/>
      <c r="M126" s="12"/>
    </row>
    <row r="127" spans="1:13" s="16" customFormat="1" ht="24.75" hidden="1">
      <c r="A127" s="96" t="s">
        <v>270</v>
      </c>
      <c r="B127" s="84" t="s">
        <v>274</v>
      </c>
      <c r="C127" s="85">
        <f>C128</f>
        <v>0</v>
      </c>
      <c r="D127" s="85">
        <f>D128</f>
        <v>0</v>
      </c>
      <c r="E127" s="46">
        <f t="shared" si="2"/>
        <v>0</v>
      </c>
      <c r="F127" s="7" t="e">
        <f t="shared" si="3"/>
        <v>#DIV/0!</v>
      </c>
      <c r="G127" s="12"/>
      <c r="H127" s="12"/>
      <c r="I127" s="12"/>
      <c r="J127" s="12"/>
      <c r="K127" s="12"/>
      <c r="L127" s="12"/>
      <c r="M127" s="12"/>
    </row>
    <row r="128" spans="1:13" s="16" customFormat="1" ht="24.75" hidden="1">
      <c r="A128" s="96" t="s">
        <v>271</v>
      </c>
      <c r="B128" s="84" t="s">
        <v>275</v>
      </c>
      <c r="C128" s="86">
        <v>0</v>
      </c>
      <c r="D128" s="41">
        <v>0</v>
      </c>
      <c r="E128" s="46">
        <f t="shared" si="2"/>
        <v>0</v>
      </c>
      <c r="F128" s="7" t="e">
        <f t="shared" si="3"/>
        <v>#DIV/0!</v>
      </c>
      <c r="G128" s="12"/>
      <c r="H128" s="12"/>
      <c r="I128" s="12"/>
      <c r="J128" s="12"/>
      <c r="K128" s="12"/>
      <c r="L128" s="12"/>
      <c r="M128" s="12"/>
    </row>
    <row r="129" spans="1:13" s="16" customFormat="1" ht="27.75" customHeight="1">
      <c r="A129" s="129" t="s">
        <v>325</v>
      </c>
      <c r="B129" s="130" t="s">
        <v>326</v>
      </c>
      <c r="C129" s="131">
        <f>C130</f>
        <v>628.31</v>
      </c>
      <c r="D129" s="132">
        <f>D130</f>
        <v>628.31</v>
      </c>
      <c r="E129" s="46"/>
      <c r="F129" s="7"/>
      <c r="G129" s="12"/>
      <c r="H129" s="12"/>
      <c r="I129" s="12"/>
      <c r="J129" s="12"/>
      <c r="K129" s="12"/>
      <c r="L129" s="12"/>
      <c r="M129" s="12"/>
    </row>
    <row r="130" spans="1:13" s="16" customFormat="1" ht="28.5" customHeight="1">
      <c r="A130" s="129" t="s">
        <v>323</v>
      </c>
      <c r="B130" s="130" t="s">
        <v>324</v>
      </c>
      <c r="C130" s="86">
        <v>628.31</v>
      </c>
      <c r="D130" s="41">
        <v>628.31</v>
      </c>
      <c r="E130" s="46"/>
      <c r="F130" s="7"/>
      <c r="G130" s="12"/>
      <c r="H130" s="12"/>
      <c r="I130" s="12"/>
      <c r="J130" s="12"/>
      <c r="K130" s="12"/>
      <c r="L130" s="12"/>
      <c r="M130" s="12"/>
    </row>
    <row r="131" spans="1:13" s="16" customFormat="1" ht="15.75">
      <c r="A131" s="127" t="s">
        <v>318</v>
      </c>
      <c r="B131" s="84" t="s">
        <v>317</v>
      </c>
      <c r="C131" s="126">
        <f>C132</f>
        <v>891</v>
      </c>
      <c r="D131" s="126">
        <f>D132</f>
        <v>891</v>
      </c>
      <c r="E131" s="46">
        <f t="shared" si="2"/>
        <v>0</v>
      </c>
      <c r="F131" s="7">
        <f t="shared" si="3"/>
        <v>100</v>
      </c>
      <c r="G131" s="12"/>
      <c r="H131" s="12"/>
      <c r="I131" s="12"/>
      <c r="J131" s="12"/>
      <c r="K131" s="12"/>
      <c r="L131" s="12"/>
      <c r="M131" s="12"/>
    </row>
    <row r="132" spans="1:13" s="16" customFormat="1" ht="26.25">
      <c r="A132" s="128" t="s">
        <v>319</v>
      </c>
      <c r="B132" s="84" t="s">
        <v>313</v>
      </c>
      <c r="C132" s="86">
        <v>891</v>
      </c>
      <c r="D132" s="41">
        <v>891</v>
      </c>
      <c r="E132" s="46">
        <f t="shared" si="2"/>
        <v>0</v>
      </c>
      <c r="F132" s="7">
        <f t="shared" si="3"/>
        <v>100</v>
      </c>
      <c r="G132" s="12"/>
      <c r="H132" s="12"/>
      <c r="I132" s="12"/>
      <c r="J132" s="12"/>
      <c r="K132" s="12"/>
      <c r="L132" s="12"/>
      <c r="M132" s="12"/>
    </row>
    <row r="133" spans="1:13" s="16" customFormat="1" ht="15.75">
      <c r="A133" s="54" t="s">
        <v>220</v>
      </c>
      <c r="B133" s="39" t="s">
        <v>239</v>
      </c>
      <c r="C133" s="37">
        <f>C134</f>
        <v>291.7</v>
      </c>
      <c r="D133" s="37">
        <f>D134</f>
        <v>291.7</v>
      </c>
      <c r="E133" s="6">
        <f t="shared" si="2"/>
        <v>0</v>
      </c>
      <c r="F133" s="7">
        <f t="shared" si="3"/>
        <v>100</v>
      </c>
      <c r="G133" s="12"/>
      <c r="H133" s="12"/>
      <c r="I133" s="12"/>
      <c r="J133" s="12"/>
      <c r="K133" s="12"/>
      <c r="L133" s="12"/>
      <c r="M133" s="12"/>
    </row>
    <row r="134" spans="1:13" s="16" customFormat="1" ht="15.75">
      <c r="A134" s="55" t="s">
        <v>221</v>
      </c>
      <c r="B134" s="39" t="s">
        <v>240</v>
      </c>
      <c r="C134" s="38">
        <v>291.7</v>
      </c>
      <c r="D134" s="42">
        <v>291.7</v>
      </c>
      <c r="E134" s="6">
        <f t="shared" si="2"/>
        <v>0</v>
      </c>
      <c r="F134" s="7">
        <f t="shared" si="3"/>
        <v>100</v>
      </c>
      <c r="G134" s="12"/>
      <c r="H134" s="12"/>
      <c r="I134" s="12"/>
      <c r="J134" s="12"/>
      <c r="K134" s="12"/>
      <c r="L134" s="12"/>
      <c r="M134" s="12"/>
    </row>
    <row r="135" spans="1:13" s="16" customFormat="1" ht="24.75" hidden="1">
      <c r="A135" s="96" t="s">
        <v>276</v>
      </c>
      <c r="B135" s="74" t="s">
        <v>279</v>
      </c>
      <c r="C135" s="69">
        <f>C136</f>
        <v>0</v>
      </c>
      <c r="D135" s="92">
        <f>D136</f>
        <v>0</v>
      </c>
      <c r="E135" s="6">
        <f t="shared" si="2"/>
        <v>0</v>
      </c>
      <c r="F135" s="7" t="e">
        <f t="shared" si="3"/>
        <v>#DIV/0!</v>
      </c>
      <c r="G135" s="12"/>
      <c r="H135" s="12"/>
      <c r="I135" s="12"/>
      <c r="J135" s="12"/>
      <c r="K135" s="12"/>
      <c r="L135" s="12"/>
      <c r="M135" s="12"/>
    </row>
    <row r="136" spans="1:13" s="16" customFormat="1" ht="36.75" hidden="1">
      <c r="A136" s="96" t="s">
        <v>277</v>
      </c>
      <c r="B136" s="74" t="s">
        <v>278</v>
      </c>
      <c r="C136" s="38">
        <v>0</v>
      </c>
      <c r="D136" s="120">
        <v>0</v>
      </c>
      <c r="E136" s="6">
        <f t="shared" si="2"/>
        <v>0</v>
      </c>
      <c r="F136" s="7" t="e">
        <f t="shared" si="3"/>
        <v>#DIV/0!</v>
      </c>
      <c r="G136" s="12"/>
      <c r="H136" s="12"/>
      <c r="I136" s="12"/>
      <c r="J136" s="12"/>
      <c r="K136" s="12"/>
      <c r="L136" s="12"/>
      <c r="M136" s="12"/>
    </row>
    <row r="137" spans="1:13" s="16" customFormat="1" ht="15.75">
      <c r="A137" s="54" t="s">
        <v>157</v>
      </c>
      <c r="B137" s="39" t="s">
        <v>241</v>
      </c>
      <c r="C137" s="37">
        <f>C138</f>
        <v>137210.107</v>
      </c>
      <c r="D137" s="37">
        <f>D138</f>
        <v>88093.458</v>
      </c>
      <c r="E137" s="6">
        <f t="shared" si="2"/>
        <v>-49116.64899999999</v>
      </c>
      <c r="F137" s="7">
        <f t="shared" si="3"/>
        <v>64.20333015263957</v>
      </c>
      <c r="G137" s="12"/>
      <c r="H137" s="12"/>
      <c r="I137" s="12"/>
      <c r="J137" s="12"/>
      <c r="K137" s="12"/>
      <c r="L137" s="12"/>
      <c r="M137" s="12"/>
    </row>
    <row r="138" spans="1:13" s="16" customFormat="1" ht="15.75">
      <c r="A138" s="54" t="s">
        <v>156</v>
      </c>
      <c r="B138" s="39" t="s">
        <v>242</v>
      </c>
      <c r="C138" s="38">
        <v>137210.107</v>
      </c>
      <c r="D138" s="72">
        <v>88093.458</v>
      </c>
      <c r="E138" s="6">
        <f t="shared" si="2"/>
        <v>-49116.64899999999</v>
      </c>
      <c r="F138" s="7">
        <f t="shared" si="3"/>
        <v>64.20333015263957</v>
      </c>
      <c r="G138" s="12"/>
      <c r="H138" s="12"/>
      <c r="I138" s="12"/>
      <c r="J138" s="12"/>
      <c r="K138" s="12"/>
      <c r="L138" s="12"/>
      <c r="M138" s="12"/>
    </row>
    <row r="139" spans="1:13" s="9" customFormat="1" ht="15">
      <c r="A139" s="55" t="s">
        <v>193</v>
      </c>
      <c r="B139" s="39" t="s">
        <v>243</v>
      </c>
      <c r="C139" s="37">
        <f>C140+C142+C144+C146+C150+C155+C151</f>
        <v>495558.75599999994</v>
      </c>
      <c r="D139" s="69">
        <f>D140+D142+D144+D146+D150+D155+D151</f>
        <v>435836.051</v>
      </c>
      <c r="E139" s="6">
        <f t="shared" si="2"/>
        <v>-59722.70499999996</v>
      </c>
      <c r="F139" s="7">
        <f t="shared" si="3"/>
        <v>87.94841090447811</v>
      </c>
      <c r="G139" s="12"/>
      <c r="H139" s="12"/>
      <c r="I139" s="12"/>
      <c r="J139" s="12"/>
      <c r="K139" s="12"/>
      <c r="L139" s="12"/>
      <c r="M139" s="12"/>
    </row>
    <row r="140" spans="1:13" s="9" customFormat="1" ht="15">
      <c r="A140" s="55" t="s">
        <v>160</v>
      </c>
      <c r="B140" s="39" t="s">
        <v>244</v>
      </c>
      <c r="C140" s="37">
        <f>C141</f>
        <v>469975.583</v>
      </c>
      <c r="D140" s="37">
        <f>D141</f>
        <v>416597.637</v>
      </c>
      <c r="E140" s="6">
        <f t="shared" si="2"/>
        <v>-53377.945999999996</v>
      </c>
      <c r="F140" s="7">
        <f t="shared" si="3"/>
        <v>88.64240017337241</v>
      </c>
      <c r="G140" s="12"/>
      <c r="H140" s="12"/>
      <c r="I140" s="12"/>
      <c r="J140" s="12"/>
      <c r="K140" s="12"/>
      <c r="L140" s="12"/>
      <c r="M140" s="12"/>
    </row>
    <row r="141" spans="1:13" s="20" customFormat="1" ht="24">
      <c r="A141" s="55" t="s">
        <v>161</v>
      </c>
      <c r="B141" s="39" t="s">
        <v>245</v>
      </c>
      <c r="C141" s="38">
        <v>469975.583</v>
      </c>
      <c r="D141" s="41">
        <v>416597.637</v>
      </c>
      <c r="E141" s="6">
        <f t="shared" si="2"/>
        <v>-53377.945999999996</v>
      </c>
      <c r="F141" s="7">
        <f t="shared" si="3"/>
        <v>88.64240017337241</v>
      </c>
      <c r="G141" s="18"/>
      <c r="H141" s="18"/>
      <c r="I141" s="18"/>
      <c r="J141" s="18"/>
      <c r="K141" s="18"/>
      <c r="L141" s="18"/>
      <c r="M141" s="18"/>
    </row>
    <row r="142" spans="1:13" s="20" customFormat="1" ht="36">
      <c r="A142" s="55" t="s">
        <v>194</v>
      </c>
      <c r="B142" s="39" t="s">
        <v>246</v>
      </c>
      <c r="C142" s="37">
        <f>C143</f>
        <v>2324.1</v>
      </c>
      <c r="D142" s="37">
        <f>D143</f>
        <v>1295.2</v>
      </c>
      <c r="E142" s="6">
        <f t="shared" si="2"/>
        <v>-1028.8999999999999</v>
      </c>
      <c r="F142" s="7">
        <f t="shared" si="3"/>
        <v>55.72909943634096</v>
      </c>
      <c r="G142" s="18"/>
      <c r="H142" s="18"/>
      <c r="I142" s="18"/>
      <c r="J142" s="18"/>
      <c r="K142" s="18"/>
      <c r="L142" s="18"/>
      <c r="M142" s="18"/>
    </row>
    <row r="143" spans="1:13" s="20" customFormat="1" ht="36">
      <c r="A143" s="55" t="s">
        <v>222</v>
      </c>
      <c r="B143" s="39" t="s">
        <v>247</v>
      </c>
      <c r="C143" s="38">
        <v>2324.1</v>
      </c>
      <c r="D143" s="41">
        <v>1295.2</v>
      </c>
      <c r="E143" s="6">
        <f t="shared" si="2"/>
        <v>-1028.8999999999999</v>
      </c>
      <c r="F143" s="7">
        <f t="shared" si="3"/>
        <v>55.72909943634096</v>
      </c>
      <c r="G143" s="18"/>
      <c r="H143" s="18"/>
      <c r="I143" s="18"/>
      <c r="J143" s="18"/>
      <c r="K143" s="18"/>
      <c r="L143" s="18"/>
      <c r="M143" s="18"/>
    </row>
    <row r="144" spans="1:13" s="20" customFormat="1" ht="36">
      <c r="A144" s="55" t="s">
        <v>195</v>
      </c>
      <c r="B144" s="39" t="s">
        <v>248</v>
      </c>
      <c r="C144" s="37">
        <f>C145</f>
        <v>21826.8</v>
      </c>
      <c r="D144" s="37">
        <f>D145</f>
        <v>16730.822</v>
      </c>
      <c r="E144" s="6">
        <f t="shared" si="2"/>
        <v>-5095.977999999999</v>
      </c>
      <c r="F144" s="7">
        <f t="shared" si="3"/>
        <v>76.65265636740155</v>
      </c>
      <c r="G144" s="18"/>
      <c r="H144" s="18"/>
      <c r="I144" s="18"/>
      <c r="J144" s="18"/>
      <c r="K144" s="18"/>
      <c r="L144" s="18"/>
      <c r="M144" s="18"/>
    </row>
    <row r="145" spans="1:13" s="20" customFormat="1" ht="36">
      <c r="A145" s="55" t="s">
        <v>196</v>
      </c>
      <c r="B145" s="39" t="s">
        <v>249</v>
      </c>
      <c r="C145" s="38">
        <v>21826.8</v>
      </c>
      <c r="D145" s="72">
        <v>16730.822</v>
      </c>
      <c r="E145" s="6">
        <f t="shared" si="2"/>
        <v>-5095.977999999999</v>
      </c>
      <c r="F145" s="7">
        <f t="shared" si="3"/>
        <v>76.65265636740155</v>
      </c>
      <c r="G145" s="18"/>
      <c r="H145" s="18"/>
      <c r="I145" s="18"/>
      <c r="J145" s="18"/>
      <c r="K145" s="18"/>
      <c r="L145" s="18"/>
      <c r="M145" s="18"/>
    </row>
    <row r="146" spans="1:13" s="21" customFormat="1" ht="24">
      <c r="A146" s="55" t="s">
        <v>158</v>
      </c>
      <c r="B146" s="39" t="s">
        <v>250</v>
      </c>
      <c r="C146" s="37">
        <f>C147+C149</f>
        <v>1295.473</v>
      </c>
      <c r="D146" s="37">
        <f>D147+D149</f>
        <v>1108.592</v>
      </c>
      <c r="E146" s="6">
        <f t="shared" si="2"/>
        <v>-186.88099999999986</v>
      </c>
      <c r="F146" s="7">
        <f t="shared" si="3"/>
        <v>85.57430374851504</v>
      </c>
      <c r="G146" s="14"/>
      <c r="H146" s="14"/>
      <c r="I146" s="14"/>
      <c r="J146" s="14"/>
      <c r="K146" s="14"/>
      <c r="L146" s="14"/>
      <c r="M146" s="14"/>
    </row>
    <row r="147" spans="1:13" s="20" customFormat="1" ht="24">
      <c r="A147" s="55" t="s">
        <v>159</v>
      </c>
      <c r="B147" s="39" t="s">
        <v>252</v>
      </c>
      <c r="C147" s="38">
        <v>1295.473</v>
      </c>
      <c r="D147" s="41">
        <v>1108.592</v>
      </c>
      <c r="E147" s="6">
        <f t="shared" si="2"/>
        <v>-186.88099999999986</v>
      </c>
      <c r="F147" s="7">
        <f t="shared" si="3"/>
        <v>85.57430374851504</v>
      </c>
      <c r="G147" s="18"/>
      <c r="H147" s="18"/>
      <c r="I147" s="18"/>
      <c r="J147" s="18"/>
      <c r="K147" s="18"/>
      <c r="L147" s="18"/>
      <c r="M147" s="18"/>
    </row>
    <row r="148" spans="1:13" s="9" customFormat="1" ht="24" hidden="1">
      <c r="A148" s="55" t="s">
        <v>223</v>
      </c>
      <c r="B148" s="39" t="s">
        <v>251</v>
      </c>
      <c r="C148" s="37"/>
      <c r="D148" s="36"/>
      <c r="E148" s="6">
        <f t="shared" si="2"/>
        <v>0</v>
      </c>
      <c r="F148" s="7" t="e">
        <f t="shared" si="3"/>
        <v>#DIV/0!</v>
      </c>
      <c r="G148" s="12"/>
      <c r="H148" s="12"/>
      <c r="I148" s="12"/>
      <c r="J148" s="12"/>
      <c r="K148" s="12"/>
      <c r="L148" s="12"/>
      <c r="M148" s="12"/>
    </row>
    <row r="149" spans="1:13" s="9" customFormat="1" ht="29.25" customHeight="1" hidden="1">
      <c r="A149" s="55" t="s">
        <v>223</v>
      </c>
      <c r="B149" s="39" t="s">
        <v>251</v>
      </c>
      <c r="C149" s="38">
        <v>0</v>
      </c>
      <c r="D149" s="42"/>
      <c r="E149" s="6"/>
      <c r="F149" s="7"/>
      <c r="G149" s="12"/>
      <c r="H149" s="12"/>
      <c r="I149" s="12"/>
      <c r="J149" s="12"/>
      <c r="K149" s="12"/>
      <c r="L149" s="12"/>
      <c r="M149" s="12"/>
    </row>
    <row r="150" spans="1:13" s="9" customFormat="1" ht="24">
      <c r="A150" s="55" t="s">
        <v>224</v>
      </c>
      <c r="B150" s="39" t="s">
        <v>253</v>
      </c>
      <c r="C150" s="37">
        <f>C153</f>
        <v>7.8</v>
      </c>
      <c r="D150" s="37">
        <f>D153</f>
        <v>7.8</v>
      </c>
      <c r="E150" s="6">
        <f t="shared" si="2"/>
        <v>0</v>
      </c>
      <c r="F150" s="7">
        <f t="shared" si="3"/>
        <v>100</v>
      </c>
      <c r="G150" s="12"/>
      <c r="H150" s="12"/>
      <c r="I150" s="12"/>
      <c r="J150" s="12"/>
      <c r="K150" s="12"/>
      <c r="L150" s="12"/>
      <c r="M150" s="12"/>
    </row>
    <row r="151" spans="1:13" s="9" customFormat="1" ht="24">
      <c r="A151" s="55" t="s">
        <v>306</v>
      </c>
      <c r="B151" s="39" t="s">
        <v>304</v>
      </c>
      <c r="C151" s="37">
        <f>C152</f>
        <v>129</v>
      </c>
      <c r="D151" s="37">
        <f>D152</f>
        <v>96</v>
      </c>
      <c r="E151" s="6">
        <f t="shared" si="2"/>
        <v>-33</v>
      </c>
      <c r="F151" s="7">
        <f t="shared" si="3"/>
        <v>74.4186046511628</v>
      </c>
      <c r="G151" s="12"/>
      <c r="H151" s="12"/>
      <c r="I151" s="12"/>
      <c r="J151" s="12"/>
      <c r="K151" s="12"/>
      <c r="L151" s="12"/>
      <c r="M151" s="12"/>
    </row>
    <row r="152" spans="1:13" s="9" customFormat="1" ht="24">
      <c r="A152" s="55" t="s">
        <v>307</v>
      </c>
      <c r="B152" s="39" t="s">
        <v>305</v>
      </c>
      <c r="C152" s="38">
        <v>129</v>
      </c>
      <c r="D152" s="41">
        <v>96</v>
      </c>
      <c r="E152" s="6">
        <f t="shared" si="2"/>
        <v>-33</v>
      </c>
      <c r="F152" s="7">
        <f t="shared" si="3"/>
        <v>74.4186046511628</v>
      </c>
      <c r="G152" s="12"/>
      <c r="H152" s="12"/>
      <c r="I152" s="12"/>
      <c r="J152" s="12"/>
      <c r="K152" s="12"/>
      <c r="L152" s="12"/>
      <c r="M152" s="12"/>
    </row>
    <row r="153" spans="1:13" s="9" customFormat="1" ht="24">
      <c r="A153" s="55" t="s">
        <v>225</v>
      </c>
      <c r="B153" s="73" t="s">
        <v>254</v>
      </c>
      <c r="C153" s="38">
        <v>7.8</v>
      </c>
      <c r="D153" s="42">
        <v>7.8</v>
      </c>
      <c r="E153" s="6">
        <f t="shared" si="2"/>
        <v>0</v>
      </c>
      <c r="F153" s="7">
        <f t="shared" si="3"/>
        <v>100</v>
      </c>
      <c r="G153" s="12"/>
      <c r="H153" s="12"/>
      <c r="I153" s="12"/>
      <c r="J153" s="12"/>
      <c r="K153" s="12"/>
      <c r="L153" s="12"/>
      <c r="M153" s="12"/>
    </row>
    <row r="154" spans="1:13" s="9" customFormat="1" ht="26.25" customHeight="1" hidden="1">
      <c r="A154" s="55" t="s">
        <v>17</v>
      </c>
      <c r="B154" s="73" t="s">
        <v>256</v>
      </c>
      <c r="C154" s="69">
        <f>C155+C156</f>
        <v>0</v>
      </c>
      <c r="D154" s="69">
        <f>D155+D156</f>
        <v>0</v>
      </c>
      <c r="E154" s="6"/>
      <c r="F154" s="7"/>
      <c r="G154" s="12"/>
      <c r="H154" s="12"/>
      <c r="I154" s="12"/>
      <c r="J154" s="12"/>
      <c r="K154" s="12"/>
      <c r="L154" s="12"/>
      <c r="M154" s="12"/>
    </row>
    <row r="155" spans="1:13" s="9" customFormat="1" ht="34.5" customHeight="1" hidden="1">
      <c r="A155" s="119" t="s">
        <v>18</v>
      </c>
      <c r="B155" s="73" t="s">
        <v>257</v>
      </c>
      <c r="C155" s="38">
        <f>C156</f>
        <v>0</v>
      </c>
      <c r="D155" s="41">
        <f>D156</f>
        <v>0</v>
      </c>
      <c r="E155" s="6">
        <f t="shared" si="2"/>
        <v>0</v>
      </c>
      <c r="F155" s="7" t="e">
        <f t="shared" si="3"/>
        <v>#DIV/0!</v>
      </c>
      <c r="G155" s="12"/>
      <c r="H155" s="12"/>
      <c r="I155" s="12"/>
      <c r="J155" s="12"/>
      <c r="K155" s="12"/>
      <c r="L155" s="12"/>
      <c r="M155" s="12"/>
    </row>
    <row r="156" spans="1:13" s="9" customFormat="1" ht="35.25" customHeight="1" hidden="1">
      <c r="A156" s="119" t="s">
        <v>281</v>
      </c>
      <c r="B156" s="73" t="s">
        <v>282</v>
      </c>
      <c r="C156" s="38">
        <v>0</v>
      </c>
      <c r="D156" s="41">
        <v>0</v>
      </c>
      <c r="E156" s="6">
        <f t="shared" si="2"/>
        <v>0</v>
      </c>
      <c r="F156" s="7" t="e">
        <f t="shared" si="3"/>
        <v>#DIV/0!</v>
      </c>
      <c r="G156" s="12"/>
      <c r="H156" s="12"/>
      <c r="I156" s="12"/>
      <c r="J156" s="12"/>
      <c r="K156" s="12"/>
      <c r="L156" s="12"/>
      <c r="M156" s="12"/>
    </row>
    <row r="157" spans="1:13" s="9" customFormat="1" ht="15">
      <c r="A157" s="111" t="s">
        <v>16</v>
      </c>
      <c r="B157" s="73" t="s">
        <v>255</v>
      </c>
      <c r="C157" s="37">
        <f>C158+C161</f>
        <v>10150</v>
      </c>
      <c r="D157" s="37">
        <f>D158+D161</f>
        <v>7350</v>
      </c>
      <c r="E157" s="6">
        <f t="shared" si="2"/>
        <v>-2800</v>
      </c>
      <c r="F157" s="7">
        <f t="shared" si="3"/>
        <v>72.41379310344827</v>
      </c>
      <c r="G157" s="12"/>
      <c r="H157" s="12"/>
      <c r="I157" s="12"/>
      <c r="J157" s="12"/>
      <c r="K157" s="12"/>
      <c r="L157" s="12"/>
      <c r="M157" s="12"/>
    </row>
    <row r="158" spans="1:13" s="9" customFormat="1" ht="24" hidden="1">
      <c r="A158" s="112" t="s">
        <v>17</v>
      </c>
      <c r="B158" s="73" t="s">
        <v>256</v>
      </c>
      <c r="C158" s="37">
        <f>C159+C160</f>
        <v>0</v>
      </c>
      <c r="D158" s="37">
        <f>D159+D160</f>
        <v>0</v>
      </c>
      <c r="E158" s="6">
        <f t="shared" si="2"/>
        <v>0</v>
      </c>
      <c r="F158" s="7" t="e">
        <f t="shared" si="3"/>
        <v>#DIV/0!</v>
      </c>
      <c r="G158" s="12"/>
      <c r="H158" s="12"/>
      <c r="I158" s="12"/>
      <c r="J158" s="12"/>
      <c r="K158" s="12"/>
      <c r="L158" s="12"/>
      <c r="M158" s="12"/>
    </row>
    <row r="159" spans="1:13" s="9" customFormat="1" ht="36" hidden="1">
      <c r="A159" s="112" t="s">
        <v>18</v>
      </c>
      <c r="B159" s="73" t="s">
        <v>257</v>
      </c>
      <c r="C159" s="38"/>
      <c r="D159" s="41"/>
      <c r="E159" s="6">
        <f t="shared" si="2"/>
        <v>0</v>
      </c>
      <c r="F159" s="7" t="e">
        <f t="shared" si="3"/>
        <v>#DIV/0!</v>
      </c>
      <c r="G159" s="12"/>
      <c r="H159" s="12"/>
      <c r="I159" s="12"/>
      <c r="J159" s="12"/>
      <c r="K159" s="12"/>
      <c r="L159" s="12"/>
      <c r="M159" s="12"/>
    </row>
    <row r="160" spans="1:13" s="9" customFormat="1" ht="36" hidden="1">
      <c r="A160" s="112" t="s">
        <v>281</v>
      </c>
      <c r="B160" s="73" t="s">
        <v>282</v>
      </c>
      <c r="C160" s="38"/>
      <c r="D160" s="41"/>
      <c r="E160" s="6">
        <f t="shared" si="2"/>
        <v>0</v>
      </c>
      <c r="F160" s="7" t="e">
        <f t="shared" si="3"/>
        <v>#DIV/0!</v>
      </c>
      <c r="G160" s="12"/>
      <c r="H160" s="12"/>
      <c r="I160" s="12"/>
      <c r="J160" s="12"/>
      <c r="K160" s="12"/>
      <c r="L160" s="12"/>
      <c r="M160" s="12"/>
    </row>
    <row r="161" spans="1:13" s="9" customFormat="1" ht="15">
      <c r="A161" s="112" t="s">
        <v>26</v>
      </c>
      <c r="B161" s="73" t="s">
        <v>258</v>
      </c>
      <c r="C161" s="37">
        <f>C162+C163</f>
        <v>10150</v>
      </c>
      <c r="D161" s="37">
        <f>D162+D163</f>
        <v>7350</v>
      </c>
      <c r="E161" s="6">
        <f t="shared" si="2"/>
        <v>-2800</v>
      </c>
      <c r="F161" s="7">
        <f t="shared" si="3"/>
        <v>72.41379310344827</v>
      </c>
      <c r="G161" s="12"/>
      <c r="H161" s="12"/>
      <c r="I161" s="12"/>
      <c r="J161" s="12"/>
      <c r="K161" s="12"/>
      <c r="L161" s="12"/>
      <c r="M161" s="12"/>
    </row>
    <row r="162" spans="1:13" s="9" customFormat="1" ht="15">
      <c r="A162" s="112" t="s">
        <v>27</v>
      </c>
      <c r="B162" s="73" t="s">
        <v>283</v>
      </c>
      <c r="C162" s="38">
        <v>10150</v>
      </c>
      <c r="D162" s="41">
        <v>7350</v>
      </c>
      <c r="E162" s="6">
        <f t="shared" si="2"/>
        <v>-2800</v>
      </c>
      <c r="F162" s="7">
        <f t="shared" si="3"/>
        <v>72.41379310344827</v>
      </c>
      <c r="G162" s="12"/>
      <c r="H162" s="12"/>
      <c r="I162" s="12"/>
      <c r="J162" s="12"/>
      <c r="K162" s="12"/>
      <c r="L162" s="12"/>
      <c r="M162" s="12"/>
    </row>
    <row r="163" spans="1:13" s="9" customFormat="1" ht="15" hidden="1">
      <c r="A163" s="112" t="s">
        <v>226</v>
      </c>
      <c r="B163" s="73" t="s">
        <v>259</v>
      </c>
      <c r="C163" s="38"/>
      <c r="D163" s="41"/>
      <c r="E163" s="6">
        <f t="shared" si="2"/>
        <v>0</v>
      </c>
      <c r="F163" s="7" t="e">
        <f t="shared" si="3"/>
        <v>#DIV/0!</v>
      </c>
      <c r="G163" s="12"/>
      <c r="H163" s="12"/>
      <c r="I163" s="12"/>
      <c r="J163" s="12"/>
      <c r="K163" s="12"/>
      <c r="L163" s="12"/>
      <c r="M163" s="12"/>
    </row>
    <row r="164" spans="1:13" s="9" customFormat="1" ht="15">
      <c r="A164" s="108" t="s">
        <v>30</v>
      </c>
      <c r="B164" s="39" t="s">
        <v>260</v>
      </c>
      <c r="C164" s="40">
        <f>C165</f>
        <v>50</v>
      </c>
      <c r="D164" s="40">
        <f>D165</f>
        <v>0</v>
      </c>
      <c r="E164" s="6">
        <f t="shared" si="2"/>
        <v>-50</v>
      </c>
      <c r="F164" s="7">
        <f t="shared" si="3"/>
        <v>0</v>
      </c>
      <c r="G164" s="12"/>
      <c r="H164" s="12"/>
      <c r="I164" s="12"/>
      <c r="J164" s="12"/>
      <c r="K164" s="12"/>
      <c r="L164" s="12"/>
      <c r="M164" s="12"/>
    </row>
    <row r="165" spans="1:13" s="9" customFormat="1" ht="15">
      <c r="A165" s="55" t="s">
        <v>23</v>
      </c>
      <c r="B165" s="39" t="s">
        <v>261</v>
      </c>
      <c r="C165" s="37">
        <f>C166</f>
        <v>50</v>
      </c>
      <c r="D165" s="37">
        <f>D166</f>
        <v>0</v>
      </c>
      <c r="E165" s="6">
        <f t="shared" si="2"/>
        <v>-50</v>
      </c>
      <c r="F165" s="7">
        <f t="shared" si="3"/>
        <v>0</v>
      </c>
      <c r="G165" s="12"/>
      <c r="H165" s="12"/>
      <c r="I165" s="12"/>
      <c r="J165" s="12"/>
      <c r="K165" s="12"/>
      <c r="L165" s="12"/>
      <c r="M165" s="12"/>
    </row>
    <row r="166" spans="1:13" s="9" customFormat="1" ht="15">
      <c r="A166" s="55" t="s">
        <v>335</v>
      </c>
      <c r="B166" s="39" t="s">
        <v>334</v>
      </c>
      <c r="C166" s="38">
        <v>50</v>
      </c>
      <c r="D166" s="42"/>
      <c r="E166" s="6">
        <f t="shared" si="2"/>
        <v>-50</v>
      </c>
      <c r="F166" s="7">
        <f t="shared" si="3"/>
        <v>0</v>
      </c>
      <c r="G166" s="12"/>
      <c r="H166" s="12"/>
      <c r="I166" s="12"/>
      <c r="J166" s="12"/>
      <c r="K166" s="12"/>
      <c r="L166" s="12"/>
      <c r="M166" s="12"/>
    </row>
    <row r="167" spans="1:13" s="9" customFormat="1" ht="25.5">
      <c r="A167" s="127" t="s">
        <v>320</v>
      </c>
      <c r="B167" s="39" t="s">
        <v>316</v>
      </c>
      <c r="C167" s="69">
        <f>C168</f>
        <v>6.162</v>
      </c>
      <c r="D167" s="69">
        <f>D168</f>
        <v>8.501</v>
      </c>
      <c r="E167" s="6">
        <f t="shared" si="2"/>
        <v>2.3389999999999995</v>
      </c>
      <c r="F167" s="7">
        <f t="shared" si="3"/>
        <v>137.95845504706264</v>
      </c>
      <c r="G167" s="12"/>
      <c r="H167" s="12"/>
      <c r="I167" s="12"/>
      <c r="J167" s="12"/>
      <c r="K167" s="12"/>
      <c r="L167" s="12"/>
      <c r="M167" s="12"/>
    </row>
    <row r="168" spans="1:13" s="9" customFormat="1" ht="15">
      <c r="A168" s="127" t="s">
        <v>321</v>
      </c>
      <c r="B168" s="39" t="s">
        <v>315</v>
      </c>
      <c r="C168" s="69">
        <f>C169</f>
        <v>6.162</v>
      </c>
      <c r="D168" s="69">
        <f>D169</f>
        <v>8.501</v>
      </c>
      <c r="E168" s="6">
        <f t="shared" si="2"/>
        <v>2.3389999999999995</v>
      </c>
      <c r="F168" s="7">
        <f t="shared" si="3"/>
        <v>137.95845504706264</v>
      </c>
      <c r="G168" s="12"/>
      <c r="H168" s="12"/>
      <c r="I168" s="12"/>
      <c r="J168" s="12"/>
      <c r="K168" s="12"/>
      <c r="L168" s="12"/>
      <c r="M168" s="12"/>
    </row>
    <row r="169" spans="1:13" s="9" customFormat="1" ht="25.5">
      <c r="A169" s="127" t="s">
        <v>322</v>
      </c>
      <c r="B169" s="39" t="s">
        <v>314</v>
      </c>
      <c r="C169" s="38">
        <v>6.162</v>
      </c>
      <c r="D169" s="42">
        <v>8.501</v>
      </c>
      <c r="E169" s="6">
        <f t="shared" si="2"/>
        <v>2.3389999999999995</v>
      </c>
      <c r="F169" s="7">
        <f t="shared" si="3"/>
        <v>137.95845504706264</v>
      </c>
      <c r="G169" s="12"/>
      <c r="H169" s="12"/>
      <c r="I169" s="12"/>
      <c r="J169" s="12"/>
      <c r="K169" s="12"/>
      <c r="L169" s="12"/>
      <c r="M169" s="12"/>
    </row>
    <row r="170" spans="1:13" s="9" customFormat="1" ht="24">
      <c r="A170" s="56" t="s">
        <v>197</v>
      </c>
      <c r="B170" s="39" t="s">
        <v>164</v>
      </c>
      <c r="C170" s="40">
        <f>C171</f>
        <v>-36.294</v>
      </c>
      <c r="D170" s="40">
        <f>D171</f>
        <v>-36.294</v>
      </c>
      <c r="E170" s="6">
        <f t="shared" si="2"/>
        <v>0</v>
      </c>
      <c r="F170" s="7">
        <f t="shared" si="3"/>
        <v>100</v>
      </c>
      <c r="G170" s="12"/>
      <c r="H170" s="12"/>
      <c r="I170" s="12"/>
      <c r="J170" s="12"/>
      <c r="K170" s="12"/>
      <c r="L170" s="12"/>
      <c r="M170" s="12"/>
    </row>
    <row r="171" spans="1:13" s="9" customFormat="1" ht="24">
      <c r="A171" s="55" t="s">
        <v>143</v>
      </c>
      <c r="B171" s="39" t="s">
        <v>262</v>
      </c>
      <c r="C171" s="37">
        <f>C172+C173</f>
        <v>-36.294</v>
      </c>
      <c r="D171" s="37">
        <f>D172+D173</f>
        <v>-36.294</v>
      </c>
      <c r="E171" s="6">
        <f t="shared" si="2"/>
        <v>0</v>
      </c>
      <c r="F171" s="7">
        <f t="shared" si="3"/>
        <v>100</v>
      </c>
      <c r="G171" s="12"/>
      <c r="H171" s="12"/>
      <c r="I171" s="12"/>
      <c r="J171" s="12"/>
      <c r="K171" s="12"/>
      <c r="L171" s="12"/>
      <c r="M171" s="12"/>
    </row>
    <row r="172" spans="1:13" s="9" customFormat="1" ht="24.75" thickBot="1">
      <c r="A172" s="57" t="s">
        <v>198</v>
      </c>
      <c r="B172" s="44" t="s">
        <v>263</v>
      </c>
      <c r="C172" s="63">
        <v>-36.294</v>
      </c>
      <c r="D172" s="45">
        <v>-36.294</v>
      </c>
      <c r="E172" s="46">
        <f t="shared" si="2"/>
        <v>0</v>
      </c>
      <c r="F172" s="47">
        <f t="shared" si="3"/>
        <v>100</v>
      </c>
      <c r="G172" s="12"/>
      <c r="H172" s="12"/>
      <c r="I172" s="12"/>
      <c r="J172" s="12"/>
      <c r="K172" s="12"/>
      <c r="L172" s="12"/>
      <c r="M172" s="12"/>
    </row>
    <row r="173" spans="1:13" s="9" customFormat="1" ht="24.75" hidden="1" thickBot="1">
      <c r="A173" s="57" t="s">
        <v>312</v>
      </c>
      <c r="B173" s="121"/>
      <c r="C173" s="122">
        <v>0</v>
      </c>
      <c r="D173" s="123"/>
      <c r="E173" s="46">
        <f t="shared" si="2"/>
        <v>0</v>
      </c>
      <c r="F173" s="47" t="e">
        <f t="shared" si="3"/>
        <v>#DIV/0!</v>
      </c>
      <c r="G173" s="12"/>
      <c r="H173" s="12"/>
      <c r="I173" s="12"/>
      <c r="J173" s="12"/>
      <c r="K173" s="12"/>
      <c r="L173" s="12"/>
      <c r="M173" s="12"/>
    </row>
    <row r="174" spans="1:13" s="23" customFormat="1" ht="15.75" thickBot="1">
      <c r="A174" s="52" t="s">
        <v>19</v>
      </c>
      <c r="B174" s="124"/>
      <c r="C174" s="125">
        <f>C6+C116</f>
        <v>970496.106</v>
      </c>
      <c r="D174" s="125">
        <f>D6+D116</f>
        <v>827822.1270000001</v>
      </c>
      <c r="E174" s="50">
        <f t="shared" si="2"/>
        <v>-142673.97899999993</v>
      </c>
      <c r="F174" s="49">
        <f t="shared" si="3"/>
        <v>85.2988612609642</v>
      </c>
      <c r="G174" s="22"/>
      <c r="H174" s="22"/>
      <c r="I174" s="22"/>
      <c r="J174" s="22"/>
      <c r="K174" s="22"/>
      <c r="L174" s="22"/>
      <c r="M174" s="22"/>
    </row>
    <row r="175" spans="1:13" s="23" customFormat="1" ht="15.75" thickBot="1">
      <c r="A175" s="51" t="s">
        <v>20</v>
      </c>
      <c r="B175" s="48"/>
      <c r="C175" s="64">
        <f>C6</f>
        <v>83706.365</v>
      </c>
      <c r="D175" s="65">
        <f>D6</f>
        <v>73097.00099999999</v>
      </c>
      <c r="E175" s="50">
        <f t="shared" si="2"/>
        <v>-10609.364000000016</v>
      </c>
      <c r="F175" s="49">
        <f t="shared" si="3"/>
        <v>87.32549908241744</v>
      </c>
      <c r="G175" s="22"/>
      <c r="H175" s="22"/>
      <c r="I175" s="22"/>
      <c r="J175" s="22"/>
      <c r="K175" s="22"/>
      <c r="L175" s="22"/>
      <c r="M175" s="22"/>
    </row>
    <row r="176" spans="1:13" s="23" customFormat="1" ht="15">
      <c r="A176" s="3"/>
      <c r="B176" s="24"/>
      <c r="C176" s="25"/>
      <c r="D176" s="25"/>
      <c r="E176" s="1"/>
      <c r="F176" s="2"/>
      <c r="G176" s="22"/>
      <c r="H176" s="22"/>
      <c r="I176" s="22"/>
      <c r="J176" s="22"/>
      <c r="K176" s="22"/>
      <c r="L176" s="22"/>
      <c r="M176" s="22"/>
    </row>
    <row r="177" spans="1:13" s="30" customFormat="1" ht="15" customHeight="1">
      <c r="A177" s="3"/>
      <c r="B177" s="24"/>
      <c r="C177" s="25"/>
      <c r="D177" s="25"/>
      <c r="E177" s="1"/>
      <c r="F177" s="2"/>
      <c r="G177" s="29"/>
      <c r="H177" s="29"/>
      <c r="I177" s="29"/>
      <c r="J177" s="29"/>
      <c r="K177" s="29"/>
      <c r="L177" s="29"/>
      <c r="M177" s="29"/>
    </row>
    <row r="178" spans="1:13" s="30" customFormat="1" ht="15" customHeight="1">
      <c r="A178" s="148" t="s">
        <v>330</v>
      </c>
      <c r="B178" s="148"/>
      <c r="C178" s="26"/>
      <c r="D178" s="27"/>
      <c r="E178" s="28"/>
      <c r="F178" s="28"/>
      <c r="G178" s="29"/>
      <c r="H178" s="29"/>
      <c r="I178" s="29"/>
      <c r="J178" s="29"/>
      <c r="K178" s="29"/>
      <c r="L178" s="29"/>
      <c r="M178" s="29"/>
    </row>
    <row r="179" spans="1:13" s="30" customFormat="1" ht="15" customHeight="1">
      <c r="A179" s="148" t="s">
        <v>331</v>
      </c>
      <c r="B179" s="148"/>
      <c r="C179" s="148"/>
      <c r="D179" s="148"/>
      <c r="E179" s="148"/>
      <c r="F179" s="148"/>
      <c r="G179" s="29"/>
      <c r="H179" s="29"/>
      <c r="I179" s="29"/>
      <c r="J179" s="29"/>
      <c r="K179" s="29"/>
      <c r="L179" s="29"/>
      <c r="M179" s="29"/>
    </row>
    <row r="180" spans="1:13" s="30" customFormat="1" ht="15" customHeight="1">
      <c r="A180" s="4"/>
      <c r="B180" s="4"/>
      <c r="C180" s="4"/>
      <c r="D180" s="4"/>
      <c r="E180" s="4"/>
      <c r="F180" s="4"/>
      <c r="G180" s="29"/>
      <c r="H180" s="29"/>
      <c r="I180" s="29"/>
      <c r="J180" s="29"/>
      <c r="K180" s="29"/>
      <c r="L180" s="29"/>
      <c r="M180" s="29"/>
    </row>
    <row r="181" spans="1:13" s="30" customFormat="1" ht="15">
      <c r="A181" s="4"/>
      <c r="B181" s="4"/>
      <c r="C181" s="4"/>
      <c r="D181" s="4"/>
      <c r="E181" s="4"/>
      <c r="F181" s="4"/>
      <c r="G181" s="29"/>
      <c r="H181" s="29"/>
      <c r="I181" s="29"/>
      <c r="J181" s="29"/>
      <c r="K181" s="29"/>
      <c r="L181" s="29"/>
      <c r="M181" s="29"/>
    </row>
    <row r="182" spans="3:6" ht="15">
      <c r="C182" s="4"/>
      <c r="D182" s="4"/>
      <c r="E182" s="4"/>
      <c r="F182" s="4"/>
    </row>
    <row r="183" spans="1:6" ht="15">
      <c r="A183" s="4"/>
      <c r="B183" s="4"/>
      <c r="C183" s="31"/>
      <c r="D183" s="32"/>
      <c r="E183" s="32"/>
      <c r="F183" s="32"/>
    </row>
    <row r="185" spans="1:2" ht="12.75">
      <c r="A185" s="133" t="s">
        <v>294</v>
      </c>
      <c r="B185" s="133"/>
    </row>
  </sheetData>
  <sheetProtection selectLockedCells="1" selectUnlockedCells="1"/>
  <mergeCells count="12">
    <mergeCell ref="A178:B178"/>
    <mergeCell ref="A179:F179"/>
    <mergeCell ref="A185:B185"/>
    <mergeCell ref="A1:F1"/>
    <mergeCell ref="E2:F2"/>
    <mergeCell ref="A3:A5"/>
    <mergeCell ref="B3:B5"/>
    <mergeCell ref="C3:F3"/>
    <mergeCell ref="C4:C5"/>
    <mergeCell ref="D4:D5"/>
    <mergeCell ref="E4:E5"/>
    <mergeCell ref="F4:F5"/>
  </mergeCells>
  <printOptions/>
  <pageMargins left="0" right="0" top="0" bottom="0" header="0" footer="0"/>
  <pageSetup horizontalDpi="600" verticalDpi="600" orientation="landscape" paperSize="9" scale="74" r:id="rId1"/>
  <rowBreaks count="3" manualBreakCount="3">
    <brk id="110" max="6" man="1"/>
    <brk id="150" max="6" man="1"/>
    <brk id="2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2018-12-17T08:25:56Z</cp:lastPrinted>
  <dcterms:modified xsi:type="dcterms:W3CDTF">2018-12-17T08:27:32Z</dcterms:modified>
  <cp:category/>
  <cp:version/>
  <cp:contentType/>
  <cp:contentStatus/>
</cp:coreProperties>
</file>