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codeName="ЭтаКнига"/>
  <bookViews>
    <workbookView xWindow="-75" yWindow="4095" windowWidth="19170" windowHeight="3990" tabRatio="840" activeTab="5"/>
  </bookViews>
  <sheets>
    <sheet name="Инструкция" sheetId="388" r:id="rId1"/>
    <sheet name="Лог обновления" sheetId="391" state="veryHidden" r:id="rId2"/>
    <sheet name="Титульный" sheetId="354" r:id="rId3"/>
    <sheet name="Актив" sheetId="353" r:id="rId4"/>
    <sheet name="Пассив" sheetId="355" r:id="rId5"/>
    <sheet name="Расшифровка показателей" sheetId="356" r:id="rId6"/>
    <sheet name="Комментарии" sheetId="395" r:id="rId7"/>
    <sheet name="modPROV" sheetId="410" state="veryHidden" r:id="rId8"/>
    <sheet name="Проверка" sheetId="409" r:id="rId9"/>
    <sheet name="AllSheetsInThisWorkbook" sheetId="358" state="veryHidden" r:id="rId10"/>
    <sheet name="et_union" sheetId="225" state="veryHidden" r:id="rId11"/>
    <sheet name="TEHSHEET" sheetId="205" state="veryHidden" r:id="rId12"/>
    <sheet name="REESTR_ORG" sheetId="335" state="veryHidden" r:id="rId13"/>
    <sheet name="REESTR_FILTERED" sheetId="338" state="veryHidden" r:id="rId14"/>
    <sheet name="REESTR_MO" sheetId="339" state="veryHidden" r:id="rId15"/>
    <sheet name="modHyperlink" sheetId="352" state="veryHidden" r:id="rId16"/>
    <sheet name="modChange" sheetId="303" state="veryHidden" r:id="rId17"/>
    <sheet name="modTitleSheetHeaders" sheetId="340" state="veryHidden" r:id="rId18"/>
    <sheet name="modServiceModule" sheetId="341" state="veryHidden" r:id="rId19"/>
    <sheet name="modCommandButton" sheetId="362" state="veryHidden" r:id="rId20"/>
    <sheet name="modReestr" sheetId="365" state="veryHidden" r:id="rId21"/>
    <sheet name="modClassifierValidate" sheetId="342" state="veryHidden" r:id="rId22"/>
    <sheet name="modInfo" sheetId="370" state="veryHidden" r:id="rId23"/>
    <sheet name="modfrmReestr" sheetId="361" state="veryHidden" r:id="rId24"/>
    <sheet name="modfrmDateChoose" sheetId="371" state="veryHidden" r:id="rId25"/>
    <sheet name="modDblClick" sheetId="372" state="veryHidden" r:id="rId26"/>
    <sheet name="modRegionSelectSub" sheetId="379" state="veryHidden" r:id="rId27"/>
    <sheet name="modThisWorkbook" sheetId="380" state="veryHidden" r:id="rId28"/>
    <sheet name="modReestrMO" sheetId="381" state="veryHidden" r:id="rId29"/>
    <sheet name="modSheetMain01" sheetId="382" state="veryHidden" r:id="rId30"/>
    <sheet name="modSheetMain02" sheetId="383" state="veryHidden" r:id="rId31"/>
    <sheet name="modSheetMain03" sheetId="384" state="veryHidden" r:id="rId32"/>
    <sheet name="modSheetMain04" sheetId="385" state="veryHidden" r:id="rId33"/>
    <sheet name="modSheetMain05" sheetId="386" state="veryHidden" r:id="rId34"/>
    <sheet name="modSheetMain06" sheetId="387" state="veryHidden" r:id="rId35"/>
    <sheet name="modfrmCheckUpdates" sheetId="394" state="veryHidden" r:id="rId36"/>
    <sheet name="Паспорт" sheetId="273" state="veryHidden" r:id="rId37"/>
    <sheet name="modUpdTemplMain" sheetId="392" state="veryHidden" r:id="rId38"/>
  </sheets>
  <definedNames>
    <definedName name="_prd2">Титульный!$D$13</definedName>
    <definedName name="active_part1_2011">TEHSHEET!$X$3:$Z$12</definedName>
    <definedName name="active_part1_2012">TEHSHEET!$X$16:$Z$25</definedName>
    <definedName name="activity">Титульный!$D$24</definedName>
    <definedName name="add_HELP_range">et_union!$4:$4</definedName>
    <definedName name="add_HELP_range_2">et_union!$8:$8</definedName>
    <definedName name="add_own_shares">'Расшифровка показателей'!$F$97</definedName>
    <definedName name="anscount" hidden="1">1</definedName>
    <definedName name="changeColor_1110">'Расшифровка показателей'!$F$14:$P$17</definedName>
    <definedName name="changeColor_1120">'Расшифровка показателей'!$F$19:$P$21</definedName>
    <definedName name="changeColor_1130">'Расшифровка показателей'!$F$31:$P$34</definedName>
    <definedName name="changeColor_1140">'Расшифровка показателей'!$F$36:$P$38</definedName>
    <definedName name="changeColor_1150">'Расшифровка показателей'!$F$40:$P$44</definedName>
    <definedName name="changeColor_1160">'Расшифровка показателей'!$F$46:$P$51</definedName>
    <definedName name="changeColor_1170">'Расшифровка показателей'!$F$53:$P$56</definedName>
    <definedName name="changeColor_1180">'Расшифровка показателей'!$F$23:$P$25</definedName>
    <definedName name="changeColor_1190">'Расшифровка показателей'!$F$27:$P$29</definedName>
    <definedName name="changeColor_1210">'Расшифровка показателей'!$F$58:$P$63</definedName>
    <definedName name="changeColor_1220">'Расшифровка показателей'!$F$65:$P$66</definedName>
    <definedName name="changeColor_1230">'Расшифровка показателей'!$F$68:$P$73</definedName>
    <definedName name="changeColor_1240">'Расшифровка показателей'!$F$75:$P$78</definedName>
    <definedName name="changeColor_1250">'Расшифровка показателей'!$F$80:$P$86</definedName>
    <definedName name="changeColor_1260">'Расшифровка показателей'!$F$88:$P$91</definedName>
    <definedName name="changeColor_1310">'Расшифровка показателей'!$F$93:$P$94</definedName>
    <definedName name="changeColor_1320">'Расшифровка показателей'!$F$96:$P$100</definedName>
    <definedName name="changeColor_1340">'Расшифровка показателей'!$F$102:$P$103</definedName>
    <definedName name="changeColor_1350">'Расшифровка показателей'!$F$105:$P$107</definedName>
    <definedName name="changeColor_1360">'Расшифровка показателей'!$F$109:$P$111</definedName>
    <definedName name="changeColor_1370">'Расшифровка показателей'!$F$113:$P$119</definedName>
    <definedName name="changeColor_1410">'Расшифровка показателей'!$F$121:$P$123</definedName>
    <definedName name="changeColor_1420">'Расшифровка показателей'!$F$125:$P$126</definedName>
    <definedName name="changeColor_1430">'Расшифровка показателей'!$F$128:$P$134</definedName>
    <definedName name="changeColor_1450">'Расшифровка показателей'!$F$136:$P$137</definedName>
    <definedName name="changeColor_1510">'Расшифровка показателей'!$F$139:$P$140</definedName>
    <definedName name="changeColor_1520">'Расшифровка показателей'!$F$142:$P$149</definedName>
    <definedName name="changeColor_1530">'Расшифровка показателей'!$F$151:$P$152</definedName>
    <definedName name="changeColor_1540">'Расшифровка показателей'!$F$154:$P$159</definedName>
    <definedName name="changeColor_1550">'Расшифровка показателей'!$F$161:$P$162</definedName>
    <definedName name="checkCell_1">Актив!$H$14:$Q$32</definedName>
    <definedName name="checkCell_2">Пассив!$H$14:$Q$34</definedName>
    <definedName name="checkCell_3">TEHSHEET!$L$28:$T$28</definedName>
    <definedName name="checkCell_4">'Расшифровка показателей'!$E$13:$P$162</definedName>
    <definedName name="checkCell_5">TEHSHEET!$L$30:$U$30</definedName>
    <definedName name="chkGetUpdatesValue">Инструкция!$AA$101</definedName>
    <definedName name="chkNoUpdatesValue">Инструкция!$AA$103</definedName>
    <definedName name="cmdstart">Инструкция!$E$4</definedName>
    <definedName name="code">Инструкция!$B$2</definedName>
    <definedName name="codeIndicator_1">'Расшифровка показателей'!$G$13:$G$162</definedName>
    <definedName name="COMS_ADD_HL_MARKER">Комментарии!$F$10</definedName>
    <definedName name="COMS_ADD_RANGE">et_union!$26:$26</definedName>
    <definedName name="COMS_DELETE_COLUMN_MARKER">Комментарии!$D$8</definedName>
    <definedName name="COMS_NUM_COLUMN_MARKER">Комментарии!$E$8</definedName>
    <definedName name="date_approval">Титульный!$I$19</definedName>
    <definedName name="DAY">TEHSHEET!$H$2:$H$32</definedName>
    <definedName name="edit_year_dec_1">et_union!$12:$15</definedName>
    <definedName name="edit_year_dec_2">et_union!$19:$22</definedName>
    <definedName name="end_sheetMain01">Титульный!$C$56:$J$56</definedName>
    <definedName name="end_sheetMain02">Актив!$E$34:$Q$34</definedName>
    <definedName name="end_sheetMain03">Пассив!$E$36:$Q$36</definedName>
    <definedName name="end_sheetMain04">'Расшифровка показателей'!$E$164:$P$164</definedName>
    <definedName name="end_sheetMain06">Комментарии!$E$12:$F$12</definedName>
    <definedName name="fil">Титульный!$D$21</definedName>
    <definedName name="fil_flag">Титульный!$D$16</definedName>
    <definedName name="FirstLine">Инструкция!$A$6</definedName>
    <definedName name="flagParenthesis_1">Пассив!$H$14:$H$19</definedName>
    <definedName name="flagParenthesis_3">Пассив!$N$14:$N$19</definedName>
    <definedName name="flagParenthesis_Active_1">Актив!$H$13</definedName>
    <definedName name="flagParenthesis_Active_2">Актив!$K$13</definedName>
    <definedName name="flagParenthesis_Active_3">Актив!$N$13</definedName>
    <definedName name="flagParenthesis_Indicators_1">'Расшифровка показателей'!$H$13</definedName>
    <definedName name="flagParenthesis_Indicators_2">'Расшифровка показателей'!$K$13</definedName>
    <definedName name="flagParenthesis_Indicators_3">'Расшифровка показателей'!$N$13</definedName>
    <definedName name="flagParenthesis_Passive_1">Пассив!$H$13</definedName>
    <definedName name="flagParenthesis_Passive_2">Пассив!$K$13</definedName>
    <definedName name="flagParenthesis_Passive_3">Пассив!$N$13</definedName>
    <definedName name="FS">Титульный!$F$25</definedName>
    <definedName name="god">Титульный!$D$12</definedName>
    <definedName name="inn">Титульный!$D$22</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Инструкция!$70:$81</definedName>
    <definedName name="Instr_7">Инструкция!$82:$98</definedName>
    <definedName name="Instr_8">Инструкция!$99:$113</definedName>
    <definedName name="itogoActiveEnd">Актив!$L$32</definedName>
    <definedName name="itogoActiveEnd0">Актив!$O$32</definedName>
    <definedName name="itogoActiveStart">Актив!$I$32</definedName>
    <definedName name="itogoPassiveEnd">Пассив!$L$34</definedName>
    <definedName name="itogoPassiveEnd0">Пассив!$O$34</definedName>
    <definedName name="itogoPassiveStart">Пассив!$I$34</definedName>
    <definedName name="kpp">Титульный!$D$23</definedName>
    <definedName name="kvartal">TEHSHEET!$C$2:$C$5</definedName>
    <definedName name="LastUpdateDate_MO">Титульный!$D$29:$F$29</definedName>
    <definedName name="LINE_1100">TEHSHEET!$L$20:$T$20</definedName>
    <definedName name="LINE_1100_1">Актив!$I$23</definedName>
    <definedName name="LINE_1100_2">Актив!$L$23</definedName>
    <definedName name="LINE_1100_3">Актив!$O$23</definedName>
    <definedName name="LINE_1200">TEHSHEET!$L$21:$T$21</definedName>
    <definedName name="LINE_1200_1">Актив!$I$31</definedName>
    <definedName name="LINE_1200_2">Актив!$L$31</definedName>
    <definedName name="LINE_1200_3">Актив!$O$31</definedName>
    <definedName name="LINE_1300">TEHSHEET!$L$23:$T$23</definedName>
    <definedName name="LINE_1300_1">Пассив!$I$20</definedName>
    <definedName name="LINE_1300_2">Пассив!$L$20</definedName>
    <definedName name="LINE_1300_3">Пассив!$O$20</definedName>
    <definedName name="LINE_1400">TEHSHEET!$L$24:$T$24</definedName>
    <definedName name="LINE_1400_1">Пассив!$I$26</definedName>
    <definedName name="LINE_1400_2">Пассив!$L$26</definedName>
    <definedName name="LINE_1400_3">Пассив!$O$26</definedName>
    <definedName name="LINE_1500">TEHSHEET!$L$25:$T$25</definedName>
    <definedName name="LINE_1500_1">Пассив!$I$33</definedName>
    <definedName name="LINE_1500_2">Пассив!$L$33</definedName>
    <definedName name="LINE_1500_3">Пассив!$O$33</definedName>
    <definedName name="LINE_1600">TEHSHEET!$L$22:$T$22</definedName>
    <definedName name="LINE_1600_1">Актив!$I$32</definedName>
    <definedName name="LINE_1600_2">Актив!$L$32</definedName>
    <definedName name="LINE_1600_3">Актив!$O$32</definedName>
    <definedName name="LINE_1700">TEHSHEET!$L$26:$T$26</definedName>
    <definedName name="LINE_1700_1">Пассив!$I$34</definedName>
    <definedName name="LINE_1700_2">Пассив!$L$34</definedName>
    <definedName name="LINE_1700_3">Пассив!$O$34</definedName>
    <definedName name="LINE_YELLOW">TEHSHEET!$L$28:$T$28</definedName>
    <definedName name="LINE_YELLOW_ALL">TEHSHEET!$L$30:$U$30</definedName>
    <definedName name="LIST_MR_MO_OKTMO">REESTR_MO!$A$2:$C$584</definedName>
    <definedName name="LIST_ORG_STAT">REESTR_ORG!$A$2:$H$2095</definedName>
    <definedName name="LOAD_COMS">Комментарии!$F$9:$F$10</definedName>
    <definedName name="logic">TEHSHEET!$B$2:$B$3</definedName>
    <definedName name="mo">Титульный!$D$32</definedName>
    <definedName name="MO_LIST_10">REESTR_MO!$B$104:$B$113</definedName>
    <definedName name="MO_LIST_11">REESTR_MO!$B$114</definedName>
    <definedName name="MO_LIST_12">REESTR_MO!$B$115</definedName>
    <definedName name="MO_LIST_13">REESTR_MO!$B$116</definedName>
    <definedName name="MO_LIST_14">REESTR_MO!$B$117</definedName>
    <definedName name="MO_LIST_15">REESTR_MO!$B$118</definedName>
    <definedName name="MO_LIST_16">REESTR_MO!$B$119</definedName>
    <definedName name="MO_LIST_17">REESTR_MO!$B$120</definedName>
    <definedName name="MO_LIST_18">REESTR_MO!$B$121</definedName>
    <definedName name="MO_LIST_19">REESTR_MO!$B$122</definedName>
    <definedName name="MO_LIST_2">REESTR_MO!$B$2:$B$18</definedName>
    <definedName name="MO_LIST_20">REESTR_MO!$B$123</definedName>
    <definedName name="MO_LIST_21">REESTR_MO!$B$124</definedName>
    <definedName name="MO_LIST_22">REESTR_MO!$B$125</definedName>
    <definedName name="MO_LIST_23">REESTR_MO!$B$126</definedName>
    <definedName name="MO_LIST_24">REESTR_MO!$B$127:$B$135</definedName>
    <definedName name="MO_LIST_25">REESTR_MO!$B$136:$B$150</definedName>
    <definedName name="MO_LIST_26">REESTR_MO!$B$151:$B$177</definedName>
    <definedName name="MO_LIST_27">REESTR_MO!$B$178:$B$192</definedName>
    <definedName name="MO_LIST_28">REESTR_MO!$B$193</definedName>
    <definedName name="MO_LIST_29">REESTR_MO!$B$194</definedName>
    <definedName name="MO_LIST_3">REESTR_MO!$B$19:$B$28</definedName>
    <definedName name="MO_LIST_30">REESTR_MO!$B$195</definedName>
    <definedName name="MO_LIST_31">REESTR_MO!$B$196:$B$212</definedName>
    <definedName name="MO_LIST_32">REESTR_MO!$B$213:$B$223</definedName>
    <definedName name="MO_LIST_33">REESTR_MO!$B$224:$B$242</definedName>
    <definedName name="MO_LIST_34">REESTR_MO!$B$243:$B$257</definedName>
    <definedName name="MO_LIST_35">REESTR_MO!$B$258:$B$273</definedName>
    <definedName name="MO_LIST_36">REESTR_MO!$B$274:$B$288</definedName>
    <definedName name="MO_LIST_37">REESTR_MO!$B$289:$B$302</definedName>
    <definedName name="MO_LIST_38">REESTR_MO!$B$303:$B$310</definedName>
    <definedName name="MO_LIST_39">REESTR_MO!$B$311:$B$320</definedName>
    <definedName name="MO_LIST_4">REESTR_MO!$B$29:$B$42</definedName>
    <definedName name="MO_LIST_40">REESTR_MO!$B$321:$B$343</definedName>
    <definedName name="MO_LIST_41">REESTR_MO!$B$344:$B$355</definedName>
    <definedName name="MO_LIST_42">REESTR_MO!$B$356:$B$369</definedName>
    <definedName name="MO_LIST_43">REESTR_MO!$B$370:$B$381</definedName>
    <definedName name="MO_LIST_44">REESTR_MO!$B$382:$B$392</definedName>
    <definedName name="MO_LIST_45">REESTR_MO!$B$393:$B$409</definedName>
    <definedName name="MO_LIST_46">REESTR_MO!$B$410:$B$418</definedName>
    <definedName name="MO_LIST_47">REESTR_MO!$B$419:$B$428</definedName>
    <definedName name="MO_LIST_48">REESTR_MO!$B$429:$B$439</definedName>
    <definedName name="MO_LIST_49">REESTR_MO!$B$440</definedName>
    <definedName name="MO_LIST_5">REESTR_MO!$B$43:$B$49</definedName>
    <definedName name="MO_LIST_50">REESTR_MO!$B$441:$B$458</definedName>
    <definedName name="MO_LIST_51">REESTR_MO!$B$459:$B$473</definedName>
    <definedName name="MO_LIST_52">REESTR_MO!$B$474</definedName>
    <definedName name="MO_LIST_53">REESTR_MO!$B$475:$B$484</definedName>
    <definedName name="MO_LIST_54">REESTR_MO!$B$485:$B$489</definedName>
    <definedName name="MO_LIST_55">REESTR_MO!$B$490:$B$498</definedName>
    <definedName name="MO_LIST_56">REESTR_MO!$B$499:$B$507</definedName>
    <definedName name="MO_LIST_57">REESTR_MO!$B$508:$B$518</definedName>
    <definedName name="MO_LIST_58">REESTR_MO!$B$519:$B$532</definedName>
    <definedName name="MO_LIST_59">REESTR_MO!$B$533:$B$543</definedName>
    <definedName name="MO_LIST_6">REESTR_MO!$B$50:$B$61</definedName>
    <definedName name="MO_LIST_60">REESTR_MO!$B$544:$B$551</definedName>
    <definedName name="MO_LIST_61">REESTR_MO!$B$552:$B$560</definedName>
    <definedName name="MO_LIST_62">REESTR_MO!$B$561:$B$584</definedName>
    <definedName name="MO_LIST_7">REESTR_MO!$B$62:$B$70</definedName>
    <definedName name="MO_LIST_8">REESTR_MO!$B$71:$B$90</definedName>
    <definedName name="MO_LIST_9">REESTR_MO!$B$91:$B$103</definedName>
    <definedName name="money">TEHSHEET!$E$2:$E$3</definedName>
    <definedName name="MONTH">TEHSHEET!$F$2:$F$13</definedName>
    <definedName name="MONTH_CH">TEHSHEET!$G$2:$G$13</definedName>
    <definedName name="mr">Титульный!$D$30</definedName>
    <definedName name="MR_LIST">REESTR_MO!$D$2:$D$62</definedName>
    <definedName name="MUNRAION">TEHSHEET!$A$2:$A$48</definedName>
    <definedName name="okei">Титульный!$I$26</definedName>
    <definedName name="oktmo">Титульный!$D$34</definedName>
    <definedName name="OPF">Титульный!$D$25</definedName>
    <definedName name="org">Титульный!$D$20</definedName>
    <definedName name="org_operates">TEHSHEET!$I$2:$I$4</definedName>
    <definedName name="OrgIsSmallBusiness">Титульный!$I$22</definedName>
    <definedName name="P19_T1_Protect" hidden="1">P5_T1_Protect,P6_T1_Protect,P7_T1_Protect,P8_T1_Protect,P9_T1_Protect,P10_T1_Protect,P11_T1_Protect,P12_T1_Protect,P13_T1_Protect,P14_T1_Protect</definedName>
    <definedName name="P19_T2_Protect" hidden="1">P5_T1_Protect,P6_T1_Protect,P7_T1_Protect,P8_T1_Protect,P9_T1_Protect,P10_T1_Protect,P11_T1_Protect,P12_T1_Protect,P13_T1_Protect,P14_T1_Protect</definedName>
    <definedName name="Parenthesis_1">Пассив!$H$19</definedName>
    <definedName name="Parenthesis_2">Пассив!$N$19</definedName>
    <definedName name="PROT_22">P3_PROT_22,P4_PROT_22,P5_PROT_22</definedName>
    <definedName name="REGION">TEHSHEET!$A$3:$A$86</definedName>
    <definedName name="region_name">Титульный!$D$9</definedName>
    <definedName name="report_date">Титульный!$D$14</definedName>
    <definedName name="responsible_FIO">Титульный!$D$49</definedName>
    <definedName name="responsible_post">Титульный!$D$50</definedName>
    <definedName name="SAPBEXrevision" hidden="1">1</definedName>
    <definedName name="SAPBEXsysID" hidden="1">"BW2"</definedName>
    <definedName name="SAPBEXwbID" hidden="1">"479GSPMTNK9HM4ZSIVE5K2SH6"</definedName>
    <definedName name="SCOPE_16_PRT">P1_SCOPE_16_PRT,P2_SCOPE_16_PRT</definedName>
    <definedName name="Scope_17_PRT">P1_SCOPE_16_PRT,P2_SCOPE_16_PRT</definedName>
    <definedName name="SCOPE_PER_PRT">P5_SCOPE_PER_PRT,P6_SCOPE_PER_PRT,P7_SCOPE_PER_PRT,P8_SCOPE_PER_PRT</definedName>
    <definedName name="SCOPE_SV_PRT">P1_SCOPE_SV_PRT,P2_SCOPE_SV_PRT,P3_SCOPE_SV_PRT</definedName>
    <definedName name="selected_region">TEHSHEET!$B$7</definedName>
    <definedName name="SUM__1320_1">'Расшифровка показателей'!$I$99:$I$100</definedName>
    <definedName name="SUM__1320_2">'Расшифровка показателей'!$L$99:$L$100</definedName>
    <definedName name="SUM__1320_3">'Расшифровка показателей'!$O$99:$O$100</definedName>
    <definedName name="SUM_1100_1">Актив!$I$14:$I$22</definedName>
    <definedName name="SUM_1100_2">Актив!$L$14:$L$22</definedName>
    <definedName name="SUM_1100_3">Актив!$O$14:$O$22</definedName>
    <definedName name="SUM_1110_1">'Расшифровка показателей'!$I$14:$I$17</definedName>
    <definedName name="SUM_1110_2">'Расшифровка показателей'!$L$14:$L$17</definedName>
    <definedName name="SUM_1110_3">'Расшифровка показателей'!$O$14:$O$17</definedName>
    <definedName name="SUM_1120_1">'Расшифровка показателей'!$I$19:$I$21</definedName>
    <definedName name="SUM_1120_2">'Расшифровка показателей'!$L$19:$L$21</definedName>
    <definedName name="SUM_1120_3">'Расшифровка показателей'!$O$19:$O$21</definedName>
    <definedName name="SUM_1130_1">'Расшифровка показателей'!$I$23:$I$25</definedName>
    <definedName name="SUM_1130_2">'Расшифровка показателей'!$L$23:$L$25</definedName>
    <definedName name="SUM_1130_3">'Расшифровка показателей'!$O$23:$O$25</definedName>
    <definedName name="SUM_1140_1">'Расшифровка показателей'!$I$27:$I$29</definedName>
    <definedName name="SUM_1140_2">'Расшифровка показателей'!$L$27:$L$29</definedName>
    <definedName name="SUM_1140_3">'Расшифровка показателей'!$O$27:$O$29</definedName>
    <definedName name="SUM_1150_1">'Расшифровка показателей'!$I$31:$I$34</definedName>
    <definedName name="SUM_1150_2">'Расшифровка показателей'!$L$31:$L$34</definedName>
    <definedName name="SUM_1150_3">'Расшифровка показателей'!$O$31:$O$34</definedName>
    <definedName name="SUM_1160_1">'Расшифровка показателей'!$I$36:$I$38</definedName>
    <definedName name="SUM_1160_2">'Расшифровка показателей'!$L$36:$L$38</definedName>
    <definedName name="SUM_1160_3">'Расшифровка показателей'!$O$36:$O$38</definedName>
    <definedName name="SUM_1170_1">'Расшифровка показателей'!$I$40:$I$44</definedName>
    <definedName name="SUM_1170_2">'Расшифровка показателей'!$L$40:$L$44</definedName>
    <definedName name="SUM_1170_3">'Расшифровка показателей'!$O$40:$O$44</definedName>
    <definedName name="SUM_1180_1">'Расшифровка показателей'!$I$46:$I$47</definedName>
    <definedName name="SUM_1180_2">'Расшифровка показателей'!$L$46:$L$47</definedName>
    <definedName name="SUM_1180_3">'Расшифровка показателей'!$O$46:$O$47</definedName>
    <definedName name="SUM_1185_1">'Расшифровка показателей'!$I$49:$I$51</definedName>
    <definedName name="SUM_1185_2">'Расшифровка показателей'!$L$49:$L$51</definedName>
    <definedName name="SUM_1185_3">'Расшифровка показателей'!$O$49:$O$51</definedName>
    <definedName name="SUM_1190_1">'Расшифровка показателей'!$I$53:$I$56</definedName>
    <definedName name="SUM_1190_2">'Расшифровка показателей'!$L$53:$L$56</definedName>
    <definedName name="SUM_1190_3">'Расшифровка показателей'!$O$53:$O$56</definedName>
    <definedName name="SUM_1200_1">Актив!$I$25:$I$30</definedName>
    <definedName name="SUM_1200_2">Актив!$L$25:$L$30</definedName>
    <definedName name="SUM_1200_3">Актив!$O$25:$O$30</definedName>
    <definedName name="SUM_1210_1">'Расшифровка показателей'!$I$58:$I$63</definedName>
    <definedName name="SUM_1210_2">'Расшифровка показателей'!$L$58:$L$63</definedName>
    <definedName name="SUM_1210_3">'Расшифровка показателей'!$O$58:$O$63</definedName>
    <definedName name="SUM_1220_1">'Расшифровка показателей'!$I$65:$I$66</definedName>
    <definedName name="SUM_1220_2">'Расшифровка показателей'!$L$65:$L$66</definedName>
    <definedName name="SUM_1220_3">'Расшифровка показателей'!$O$65:$O$66</definedName>
    <definedName name="SUM_1230_1">'Расшифровка показателей'!$I$68:$I$73</definedName>
    <definedName name="SUM_1230_2">'Расшифровка показателей'!$L$68:$L$73</definedName>
    <definedName name="SUM_1230_3">'Расшифровка показателей'!$O$68:$O$73</definedName>
    <definedName name="SUM_1240_1">'Расшифровка показателей'!$I$75:$I$78</definedName>
    <definedName name="SUM_1240_2">'Расшифровка показателей'!$L$75:$L$78</definedName>
    <definedName name="SUM_1240_3">'Расшифровка показателей'!$O$75:$O$78</definedName>
    <definedName name="SUM_1250_1">'Расшифровка показателей'!$I$80:$I$82</definedName>
    <definedName name="SUM_1250_2">'Расшифровка показателей'!$L$80:$L$82</definedName>
    <definedName name="SUM_1250_3">'Расшифровка показателей'!$O$80:$O$82</definedName>
    <definedName name="SUM_1255_1">'Расшифровка показателей'!$I$84:$I$86</definedName>
    <definedName name="SUM_1255_2">'Расшифровка показателей'!$L$84:$L$86</definedName>
    <definedName name="SUM_1255_3">'Расшифровка показателей'!$O$84:$O$86</definedName>
    <definedName name="SUM_1260_1">'Расшифровка показателей'!$I$88:$I$91</definedName>
    <definedName name="SUM_1260_2">'Расшифровка показателей'!$L$88:$L$91</definedName>
    <definedName name="SUM_1260_3">'Расшифровка показателей'!$O$88:$O$91</definedName>
    <definedName name="SUM_1300_1">Пассив!$I$14:$I$19</definedName>
    <definedName name="SUM_1300_2">Пассив!$L$14:$L$19</definedName>
    <definedName name="SUM_1300_3">Пассив!$O$14:$O$19</definedName>
    <definedName name="SUM_1310_1">'Расшифровка показателей'!$I$93:$I$94</definedName>
    <definedName name="SUM_1310_2">'Расшифровка показателей'!$L$93:$L$94</definedName>
    <definedName name="SUM_1310_3">'Расшифровка показателей'!$O$93:$O$94</definedName>
    <definedName name="SUM_1320_1">'Расшифровка показателей'!$I$96:$I$97</definedName>
    <definedName name="SUM_1320_2">'Расшифровка показателей'!$L$96:$L$97</definedName>
    <definedName name="SUM_1320_3">'Расшифровка показателей'!$O$96:$O$97</definedName>
    <definedName name="SUM_1340_1">'Расшифровка показателей'!$I$102:$I$103</definedName>
    <definedName name="SUM_1340_2">'Расшифровка показателей'!$L$102:$L$103</definedName>
    <definedName name="SUM_1340_3">'Расшифровка показателей'!$O$102:$O$103</definedName>
    <definedName name="SUM_1350_1">'Расшифровка показателей'!$I$105:$I$107</definedName>
    <definedName name="SUM_1350_2">'Расшифровка показателей'!$L$105:$L$107</definedName>
    <definedName name="SUM_1350_3">'Расшифровка показателей'!$O$105:$O$107</definedName>
    <definedName name="SUM_1360_1">'Расшифровка показателей'!$I$109:$I$111</definedName>
    <definedName name="SUM_1360_2">'Расшифровка показателей'!$L$109:$L$111</definedName>
    <definedName name="SUM_1360_3">'Расшифровка показателей'!$O$109:$O$111</definedName>
    <definedName name="SUM_1370_1">'Расшифровка показателей'!$I$113:$I$115</definedName>
    <definedName name="SUM_1370_2">'Расшифровка показателей'!$L$113:$L$115</definedName>
    <definedName name="SUM_1370_3">'Расшифровка показателей'!$O$113:$O$115</definedName>
    <definedName name="SUM_1375_1">'Расшифровка показателей'!$I$117:$I$119</definedName>
    <definedName name="SUM_1375_2">'Расшифровка показателей'!$L$117:$L$119</definedName>
    <definedName name="SUM_1375_3">'Расшифровка показателей'!$O$117:$O$119</definedName>
    <definedName name="SUM_1400_1">Пассив!$I$22:$I$25</definedName>
    <definedName name="SUM_1400_2">Пассив!$L$22:$L$25</definedName>
    <definedName name="SUM_1400_3">Пассив!$O$22:$O$25</definedName>
    <definedName name="SUM_1410_1">'Расшифровка показателей'!$I$121:$I$123</definedName>
    <definedName name="SUM_1410_2">'Расшифровка показателей'!$L$121:$L$123</definedName>
    <definedName name="SUM_1410_3">'Расшифровка показателей'!$O$121:$O$123</definedName>
    <definedName name="SUM_1420_1">'Расшифровка показателей'!$I$125:$I$126</definedName>
    <definedName name="SUM_1420_2">'Расшифровка показателей'!$L$125:$L$126</definedName>
    <definedName name="SUM_1420_3">'Расшифровка показателей'!$O$125:$O$126</definedName>
    <definedName name="SUM_1430_1">'Расшифровка показателей'!$I$128:$I$130</definedName>
    <definedName name="SUM_1430_2">'Расшифровка показателей'!$L$128:$L$130</definedName>
    <definedName name="SUM_1430_3">'Расшифровка показателей'!$O$128:$O$130</definedName>
    <definedName name="SUM_1435_1">'Расшифровка показателей'!$I$132:$I$134</definedName>
    <definedName name="SUM_1435_2">'Расшифровка показателей'!$L$132:$L$134</definedName>
    <definedName name="SUM_1435_3">'Расшифровка показателей'!$O$132:$O$134</definedName>
    <definedName name="SUM_1450_1">'Расшифровка показателей'!$I$136:$I$137</definedName>
    <definedName name="SUM_1450_2">'Расшифровка показателей'!$L$136:$L$137</definedName>
    <definedName name="SUM_1450_3">'Расшифровка показателей'!$O$136:$O$137</definedName>
    <definedName name="SUM_1500_1">Пассив!$I$28:$I$32</definedName>
    <definedName name="SUM_1500_2">Пассив!$L$28:$L$32</definedName>
    <definedName name="SUM_1500_3">Пассив!$O$28:$O$32</definedName>
    <definedName name="SUM_1510_1">'Расшифровка показателей'!$I$139:$I$140</definedName>
    <definedName name="SUM_1510_2">'Расшифровка показателей'!$L$139:$L$140</definedName>
    <definedName name="SUM_1510_3">'Расшифровка показателей'!$O$139:$O$140</definedName>
    <definedName name="SUM_1520_1">'Расшифровка показателей'!$I$142:$I$149</definedName>
    <definedName name="SUM_1520_2">'Расшифровка показателей'!$L$142:$L$149</definedName>
    <definedName name="SUM_1520_3">'Расшифровка показателей'!$O$142:$O$149</definedName>
    <definedName name="SUM_1530_1">'Расшифровка показателей'!$I$151:$I$152</definedName>
    <definedName name="SUM_1530_2">'Расшифровка показателей'!$L$151:$L$152</definedName>
    <definedName name="SUM_1530_3">'Расшифровка показателей'!$O$151:$O$152</definedName>
    <definedName name="SUM_1540_1">'Расшифровка показателей'!$I$154:$I$155</definedName>
    <definedName name="SUM_1540_2">'Расшифровка показателей'!$L$154:$L$155</definedName>
    <definedName name="SUM_1540_3">'Расшифровка показателей'!$O$154:$O$155</definedName>
    <definedName name="SUM_1545_1">'Расшифровка показателей'!$I$157:$I$159</definedName>
    <definedName name="SUM_1545_2">'Расшифровка показателей'!$L$157:$L$159</definedName>
    <definedName name="SUM_1545_3">'Расшифровка показателей'!$O$157:$O$159</definedName>
    <definedName name="SUM_1550_1">'Расшифровка показателей'!$I$161:$I$162</definedName>
    <definedName name="SUM_1550_2">'Расшифровка показателей'!$L$161:$L$162</definedName>
    <definedName name="SUM_1550_3">'Расшифровка показателей'!$O$161:$O$162</definedName>
    <definedName name="T2.1_Protect">P4_T2.1_Protect,P5_T2.1_Protect,P6_T2.1_Protect,P7_T2.1_Protect</definedName>
    <definedName name="T2_1_Protect">P4_T2_1_Protect,P5_T2_1_Protect,P6_T2_1_Protect,P7_T2_1_Protect</definedName>
    <definedName name="T2_2_Protect">P4_T2_2_Protect,P5_T2_2_Protect,P6_T2_2_Protect,P7_T2_2_Protect</definedName>
    <definedName name="T2_DiapProt">P1_T2_DiapProt,P2_T2_DiapProt</definedName>
    <definedName name="T2_Protect">P4_T2_Protect,P5_T2_Protect,P6_T2_Protect</definedName>
    <definedName name="T6_Protect">P1_T6_Protect,P2_T6_Protect</definedName>
    <definedName name="unit">Титульный!$D$26</definedName>
    <definedName name="UpdStatus">Инструкция!$AA$1</definedName>
    <definedName name="version">Инструкция!$B$3</definedName>
    <definedName name="WorkCountYear">Титульный!$I$23</definedName>
    <definedName name="XML_MR_MO_OKTMO_LIST_TAG_NAMES">TEHSHEET!$K$12:$K$16</definedName>
    <definedName name="XML_ORG_LIST_TAG_NAMES">TEHSHEET!$K$2:$K$9</definedName>
    <definedName name="YEAR">TEHSHEET!$D$2:$D$6</definedName>
    <definedName name="year_dec_1">'Расшифровка показателей'!$E$22:$P$25</definedName>
    <definedName name="year_dec_2">'Расшифровка показателей'!$E$26:$P$29</definedName>
    <definedName name="й">P1_SCOPE_16_PRT,P2_SCOPE_16_PRT</definedName>
    <definedName name="мрпоп">P1_SCOPE_16_PRT,P2_SCOPE_16_PRT</definedName>
    <definedName name="р">P5_SCOPE_PER_PRT,P6_SCOPE_PER_PRT,P7_SCOPE_PER_PRT,P8_SCOPE_PER_PRT</definedName>
  </definedNames>
  <calcPr calcId="145621"/>
</workbook>
</file>

<file path=xl/calcChain.xml><?xml version="1.0" encoding="utf-8"?>
<calcChain xmlns="http://schemas.openxmlformats.org/spreadsheetml/2006/main">
  <c r="O98" i="356" l="1"/>
  <c r="N98" i="356"/>
  <c r="L98" i="356"/>
  <c r="K98" i="356"/>
  <c r="H98" i="356"/>
  <c r="I98" i="356"/>
  <c r="O48" i="356"/>
  <c r="N48" i="356"/>
  <c r="L48" i="356"/>
  <c r="K48" i="356"/>
  <c r="I48" i="356"/>
  <c r="H48" i="356"/>
  <c r="F30" i="356"/>
  <c r="G28" i="356"/>
  <c r="G27" i="356"/>
  <c r="N26" i="356"/>
  <c r="P26" i="356"/>
  <c r="O26" i="356"/>
  <c r="K26" i="356"/>
  <c r="M26" i="356" s="1"/>
  <c r="L26" i="356"/>
  <c r="H26" i="356"/>
  <c r="J26" i="356"/>
  <c r="I26" i="356"/>
  <c r="F26" i="356"/>
  <c r="G24" i="356"/>
  <c r="G23" i="356"/>
  <c r="N22" i="356"/>
  <c r="P22" i="356"/>
  <c r="O22" i="356"/>
  <c r="K22" i="356"/>
  <c r="M22" i="356" s="1"/>
  <c r="L22" i="356"/>
  <c r="H22" i="356"/>
  <c r="J22" i="356"/>
  <c r="I22" i="356"/>
  <c r="F22" i="356"/>
  <c r="P10" i="356"/>
  <c r="Q10" i="355"/>
  <c r="Q10" i="353"/>
  <c r="O160" i="356"/>
  <c r="O153" i="356"/>
  <c r="O150" i="356"/>
  <c r="O141" i="356"/>
  <c r="O138" i="356"/>
  <c r="O135" i="356"/>
  <c r="O131" i="356"/>
  <c r="O127" i="356"/>
  <c r="O124" i="356"/>
  <c r="O120" i="356"/>
  <c r="O116" i="356"/>
  <c r="O112" i="356"/>
  <c r="O108" i="356"/>
  <c r="O104" i="356"/>
  <c r="O101" i="356"/>
  <c r="O95" i="356"/>
  <c r="O92" i="356"/>
  <c r="O87" i="356"/>
  <c r="O83" i="356"/>
  <c r="O79" i="356"/>
  <c r="O74" i="356"/>
  <c r="O67" i="356"/>
  <c r="O64" i="356"/>
  <c r="O57" i="356"/>
  <c r="O52" i="356"/>
  <c r="O45" i="356"/>
  <c r="O39" i="356"/>
  <c r="O35" i="356"/>
  <c r="O30" i="356"/>
  <c r="O18" i="356"/>
  <c r="O13" i="356"/>
  <c r="N19" i="225"/>
  <c r="P19" i="225"/>
  <c r="K19" i="225"/>
  <c r="M19" i="225"/>
  <c r="H19" i="225"/>
  <c r="J19" i="225"/>
  <c r="N12" i="225"/>
  <c r="P12" i="225"/>
  <c r="K12" i="225"/>
  <c r="M12" i="225"/>
  <c r="H12" i="225"/>
  <c r="J12" i="225"/>
  <c r="G21" i="225"/>
  <c r="G20" i="225"/>
  <c r="O19" i="225"/>
  <c r="L19" i="225"/>
  <c r="I19" i="225"/>
  <c r="F19" i="225"/>
  <c r="G14" i="225"/>
  <c r="G13" i="225"/>
  <c r="O12" i="225"/>
  <c r="L12" i="225"/>
  <c r="I12" i="225"/>
  <c r="F12" i="225"/>
  <c r="O156" i="356"/>
  <c r="N156" i="356"/>
  <c r="P156" i="356" s="1"/>
  <c r="L156" i="356"/>
  <c r="K156" i="356"/>
  <c r="M156" i="356" s="1"/>
  <c r="I156" i="356"/>
  <c r="H156" i="356"/>
  <c r="J156" i="356" s="1"/>
  <c r="N131" i="356"/>
  <c r="P131" i="356" s="1"/>
  <c r="L131" i="356"/>
  <c r="K131" i="356"/>
  <c r="M131" i="356" s="1"/>
  <c r="I131" i="356"/>
  <c r="H131" i="356"/>
  <c r="J131" i="356" s="1"/>
  <c r="N116" i="356"/>
  <c r="P116" i="356" s="1"/>
  <c r="L116" i="356"/>
  <c r="K116" i="356"/>
  <c r="M116" i="356" s="1"/>
  <c r="I116" i="356"/>
  <c r="H116" i="356"/>
  <c r="J116" i="356" s="1"/>
  <c r="P98" i="356"/>
  <c r="M98" i="356"/>
  <c r="J98" i="356"/>
  <c r="N83" i="356"/>
  <c r="P83" i="356" s="1"/>
  <c r="L83" i="356"/>
  <c r="K83" i="356"/>
  <c r="M83" i="356" s="1"/>
  <c r="I83" i="356"/>
  <c r="H83" i="356"/>
  <c r="J83" i="356" s="1"/>
  <c r="P48" i="356"/>
  <c r="M48" i="356"/>
  <c r="J48" i="356"/>
  <c r="G50" i="356"/>
  <c r="G49" i="356"/>
  <c r="F48" i="356"/>
  <c r="G55" i="356"/>
  <c r="G54" i="356"/>
  <c r="G53" i="356"/>
  <c r="F52" i="356"/>
  <c r="G46" i="356"/>
  <c r="F45" i="356"/>
  <c r="G43" i="356"/>
  <c r="G42" i="356"/>
  <c r="G41" i="356"/>
  <c r="G40" i="356"/>
  <c r="F39" i="356"/>
  <c r="G37" i="356"/>
  <c r="G36" i="356"/>
  <c r="F35" i="356"/>
  <c r="G33" i="356"/>
  <c r="G32" i="356"/>
  <c r="G31" i="356"/>
  <c r="H23" i="354"/>
  <c r="N11" i="356"/>
  <c r="N11" i="355"/>
  <c r="K11" i="356"/>
  <c r="K11" i="355"/>
  <c r="H11" i="356"/>
  <c r="H11" i="355"/>
  <c r="H11" i="353"/>
  <c r="N11" i="353"/>
  <c r="K11" i="353"/>
  <c r="N160" i="356"/>
  <c r="P160" i="356" s="1"/>
  <c r="L160" i="356"/>
  <c r="K160" i="356"/>
  <c r="M160" i="356"/>
  <c r="I160" i="356"/>
  <c r="H160" i="356"/>
  <c r="J160" i="356" s="1"/>
  <c r="N153" i="356"/>
  <c r="P153" i="356" s="1"/>
  <c r="L153" i="356"/>
  <c r="K153" i="356"/>
  <c r="M153" i="356"/>
  <c r="I153" i="356"/>
  <c r="H153" i="356"/>
  <c r="J153" i="356" s="1"/>
  <c r="N150" i="356"/>
  <c r="P150" i="356" s="1"/>
  <c r="L150" i="356"/>
  <c r="K150" i="356"/>
  <c r="M150" i="356"/>
  <c r="I150" i="356"/>
  <c r="H150" i="356"/>
  <c r="J150" i="356" s="1"/>
  <c r="N141" i="356"/>
  <c r="P141" i="356" s="1"/>
  <c r="L141" i="356"/>
  <c r="K141" i="356"/>
  <c r="M141" i="356"/>
  <c r="I141" i="356"/>
  <c r="H141" i="356"/>
  <c r="J141" i="356" s="1"/>
  <c r="N138" i="356"/>
  <c r="P138" i="356" s="1"/>
  <c r="L138" i="356"/>
  <c r="K138" i="356"/>
  <c r="M138" i="356"/>
  <c r="I138" i="356"/>
  <c r="H138" i="356"/>
  <c r="J138" i="356" s="1"/>
  <c r="N135" i="356"/>
  <c r="P135" i="356" s="1"/>
  <c r="L135" i="356"/>
  <c r="K135" i="356"/>
  <c r="M135" i="356"/>
  <c r="I135" i="356"/>
  <c r="H135" i="356"/>
  <c r="J135" i="356" s="1"/>
  <c r="N127" i="356"/>
  <c r="P127" i="356" s="1"/>
  <c r="L127" i="356"/>
  <c r="K127" i="356"/>
  <c r="M127" i="356"/>
  <c r="I127" i="356"/>
  <c r="H127" i="356"/>
  <c r="J127" i="356" s="1"/>
  <c r="N124" i="356"/>
  <c r="P124" i="356" s="1"/>
  <c r="L124" i="356"/>
  <c r="K124" i="356"/>
  <c r="M124" i="356"/>
  <c r="I124" i="356"/>
  <c r="H124" i="356"/>
  <c r="J124" i="356" s="1"/>
  <c r="N120" i="356"/>
  <c r="P120" i="356" s="1"/>
  <c r="L120" i="356"/>
  <c r="K120" i="356"/>
  <c r="M120" i="356"/>
  <c r="I120" i="356"/>
  <c r="H120" i="356"/>
  <c r="J120" i="356" s="1"/>
  <c r="N112" i="356"/>
  <c r="P112" i="356" s="1"/>
  <c r="L112" i="356"/>
  <c r="K112" i="356"/>
  <c r="M112" i="356"/>
  <c r="I112" i="356"/>
  <c r="H112" i="356"/>
  <c r="J112" i="356" s="1"/>
  <c r="N108" i="356"/>
  <c r="P108" i="356" s="1"/>
  <c r="L108" i="356"/>
  <c r="K108" i="356"/>
  <c r="M108" i="356"/>
  <c r="I108" i="356"/>
  <c r="H108" i="356"/>
  <c r="J108" i="356" s="1"/>
  <c r="N104" i="356"/>
  <c r="P104" i="356" s="1"/>
  <c r="L104" i="356"/>
  <c r="K104" i="356"/>
  <c r="M104" i="356"/>
  <c r="I104" i="356"/>
  <c r="H104" i="356"/>
  <c r="J104" i="356" s="1"/>
  <c r="N101" i="356"/>
  <c r="P101" i="356" s="1"/>
  <c r="L101" i="356"/>
  <c r="K101" i="356"/>
  <c r="M101" i="356"/>
  <c r="I101" i="356"/>
  <c r="H101" i="356"/>
  <c r="J101" i="356" s="1"/>
  <c r="N95" i="356"/>
  <c r="P95" i="356" s="1"/>
  <c r="L95" i="356"/>
  <c r="K95" i="356"/>
  <c r="M95" i="356"/>
  <c r="I95" i="356"/>
  <c r="H95" i="356"/>
  <c r="J95" i="356" s="1"/>
  <c r="N92" i="356"/>
  <c r="P92" i="356" s="1"/>
  <c r="L92" i="356"/>
  <c r="K92" i="356"/>
  <c r="M92" i="356"/>
  <c r="I92" i="356"/>
  <c r="H92" i="356"/>
  <c r="J92" i="356" s="1"/>
  <c r="N87" i="356"/>
  <c r="P87" i="356" s="1"/>
  <c r="L87" i="356"/>
  <c r="K87" i="356"/>
  <c r="M87" i="356"/>
  <c r="I87" i="356"/>
  <c r="H87" i="356"/>
  <c r="J87" i="356" s="1"/>
  <c r="N79" i="356"/>
  <c r="P79" i="356" s="1"/>
  <c r="L79" i="356"/>
  <c r="K79" i="356"/>
  <c r="M79" i="356"/>
  <c r="I79" i="356"/>
  <c r="H79" i="356"/>
  <c r="J79" i="356" s="1"/>
  <c r="N74" i="356"/>
  <c r="P74" i="356" s="1"/>
  <c r="L74" i="356"/>
  <c r="K74" i="356"/>
  <c r="M74" i="356"/>
  <c r="I74" i="356"/>
  <c r="H74" i="356"/>
  <c r="J74" i="356" s="1"/>
  <c r="N67" i="356"/>
  <c r="P67" i="356" s="1"/>
  <c r="L67" i="356"/>
  <c r="K67" i="356"/>
  <c r="M67" i="356"/>
  <c r="I67" i="356"/>
  <c r="H67" i="356"/>
  <c r="J67" i="356" s="1"/>
  <c r="N64" i="356"/>
  <c r="P64" i="356" s="1"/>
  <c r="L64" i="356"/>
  <c r="K64" i="356"/>
  <c r="M64" i="356"/>
  <c r="I64" i="356"/>
  <c r="H64" i="356"/>
  <c r="J64" i="356" s="1"/>
  <c r="S25" i="205"/>
  <c r="R25" i="205"/>
  <c r="T25" i="205" s="1"/>
  <c r="P25" i="205"/>
  <c r="O25" i="205"/>
  <c r="Q25" i="205" s="1"/>
  <c r="M25" i="205"/>
  <c r="L25" i="205"/>
  <c r="N25" i="205" s="1"/>
  <c r="S24" i="205"/>
  <c r="R24" i="205"/>
  <c r="T24" i="205" s="1"/>
  <c r="P24" i="205"/>
  <c r="O24" i="205"/>
  <c r="Q24" i="205" s="1"/>
  <c r="M24" i="205"/>
  <c r="L24" i="205"/>
  <c r="N24" i="205" s="1"/>
  <c r="S23" i="205"/>
  <c r="R23" i="205"/>
  <c r="T23" i="205" s="1"/>
  <c r="P23" i="205"/>
  <c r="O23" i="205"/>
  <c r="Q23" i="205" s="1"/>
  <c r="M23" i="205"/>
  <c r="L23" i="205"/>
  <c r="N23" i="205" s="1"/>
  <c r="N57" i="356"/>
  <c r="P57" i="356"/>
  <c r="L57" i="356"/>
  <c r="K57" i="356"/>
  <c r="M57" i="356" s="1"/>
  <c r="I57" i="356"/>
  <c r="H57" i="356"/>
  <c r="J57" i="356"/>
  <c r="N52" i="356"/>
  <c r="P52" i="356"/>
  <c r="L52" i="356"/>
  <c r="K52" i="356"/>
  <c r="M52" i="356" s="1"/>
  <c r="I52" i="356"/>
  <c r="H52" i="356"/>
  <c r="J52" i="356"/>
  <c r="N45" i="356"/>
  <c r="P45" i="356"/>
  <c r="L45" i="356"/>
  <c r="K45" i="356"/>
  <c r="M45" i="356" s="1"/>
  <c r="I45" i="356"/>
  <c r="H45" i="356"/>
  <c r="J45" i="356"/>
  <c r="N39" i="356"/>
  <c r="P39" i="356"/>
  <c r="L39" i="356"/>
  <c r="K39" i="356"/>
  <c r="M39" i="356" s="1"/>
  <c r="I39" i="356"/>
  <c r="H39" i="356"/>
  <c r="J39" i="356"/>
  <c r="N35" i="356"/>
  <c r="P35" i="356"/>
  <c r="L35" i="356"/>
  <c r="K35" i="356"/>
  <c r="M35" i="356" s="1"/>
  <c r="I35" i="356"/>
  <c r="H35" i="356"/>
  <c r="J35" i="356"/>
  <c r="N30" i="356"/>
  <c r="P30" i="356"/>
  <c r="L30" i="356"/>
  <c r="K30" i="356"/>
  <c r="M30" i="356" s="1"/>
  <c r="I30" i="356"/>
  <c r="H30" i="356"/>
  <c r="J30" i="356"/>
  <c r="N18" i="356"/>
  <c r="P18" i="356"/>
  <c r="L18" i="356"/>
  <c r="K18" i="356"/>
  <c r="M18" i="356" s="1"/>
  <c r="I18" i="356"/>
  <c r="H18" i="356"/>
  <c r="J18" i="356"/>
  <c r="N13" i="356"/>
  <c r="P13" i="356"/>
  <c r="K13" i="356"/>
  <c r="M13" i="356"/>
  <c r="L13" i="356"/>
  <c r="H13" i="356"/>
  <c r="J13" i="356" s="1"/>
  <c r="I13" i="356"/>
  <c r="S21" i="205"/>
  <c r="R21" i="205"/>
  <c r="T21" i="205" s="1"/>
  <c r="P21" i="205"/>
  <c r="O21" i="205"/>
  <c r="Q21" i="205" s="1"/>
  <c r="M21" i="205"/>
  <c r="L21" i="205"/>
  <c r="N21" i="205" s="1"/>
  <c r="S20" i="205"/>
  <c r="R20" i="205"/>
  <c r="T20" i="205" s="1"/>
  <c r="P20" i="205"/>
  <c r="O20" i="205"/>
  <c r="Q20" i="205" s="1"/>
  <c r="M20" i="205"/>
  <c r="L20" i="205"/>
  <c r="N20" i="205" s="1"/>
  <c r="L22" i="205"/>
  <c r="N22" i="205" s="1"/>
  <c r="M26" i="205"/>
  <c r="S26" i="205"/>
  <c r="R26" i="205"/>
  <c r="T26" i="205" s="1"/>
  <c r="P26" i="205"/>
  <c r="O22" i="205"/>
  <c r="Q22" i="205" s="1"/>
  <c r="O26" i="205"/>
  <c r="Q26" i="205" s="1"/>
  <c r="S22" i="205"/>
  <c r="R22" i="205"/>
  <c r="T22" i="205" s="1"/>
  <c r="M22" i="205"/>
  <c r="L26" i="205"/>
  <c r="N26" i="205" s="1"/>
  <c r="P22" i="205"/>
  <c r="B2" i="388"/>
  <c r="B3" i="388"/>
  <c r="J3" i="354" l="1"/>
</calcChain>
</file>

<file path=xl/comments1.xml><?xml version="1.0" encoding="utf-8"?>
<comments xmlns="http://schemas.openxmlformats.org/spreadsheetml/2006/main">
  <authors>
    <author>User</author>
  </authors>
  <commentList>
    <comment ref="D12" authorId="0">
      <text>
        <r>
          <rPr>
            <sz val="9"/>
            <color indexed="81"/>
            <rFont val="Tahoma"/>
            <family val="2"/>
            <charset val="204"/>
          </rPr>
          <t>Задайте отчётный период, выбрав год из списка</t>
        </r>
      </text>
    </comment>
    <comment ref="D14" authorId="0">
      <text>
        <r>
          <rPr>
            <sz val="9"/>
            <color indexed="81"/>
            <rFont val="Tahoma"/>
            <family val="2"/>
            <charset val="204"/>
          </rPr>
          <t>Выполните двойной щелчок по ячейке, чтобы ввести дату</t>
        </r>
      </text>
    </comment>
    <comment ref="D16" authorId="0">
      <text>
        <r>
          <rPr>
            <sz val="9"/>
            <color indexed="81"/>
            <rFont val="Tahoma"/>
            <family val="2"/>
            <charset val="204"/>
          </rPr>
          <t>Укажите является ли данное юридическое лицо подразделением (филиалом) другой организации</t>
        </r>
      </text>
    </comment>
    <comment ref="I19" authorId="0">
      <text>
        <r>
          <rPr>
            <sz val="9"/>
            <color indexed="81"/>
            <rFont val="Tahoma"/>
            <family val="2"/>
            <charset val="204"/>
          </rPr>
          <t>Выполните двойной щелчок по ячейке, чтобы ввести дату</t>
        </r>
      </text>
    </comment>
  </commentList>
</comments>
</file>

<file path=xl/comments2.xml><?xml version="1.0" encoding="utf-8"?>
<comments xmlns="http://schemas.openxmlformats.org/spreadsheetml/2006/main">
  <authors>
    <author>User</author>
  </authors>
  <commentList>
    <comment ref="Q11" authorId="0">
      <text>
        <r>
          <rPr>
            <sz val="9"/>
            <color indexed="81"/>
            <rFont val="Tahoma"/>
            <family val="2"/>
            <charset val="204"/>
          </rPr>
          <t>Укажите номер соответст-вующего пояснения к бухгалтерскому балансу</t>
        </r>
      </text>
    </comment>
  </commentList>
</comments>
</file>

<file path=xl/comments3.xml><?xml version="1.0" encoding="utf-8"?>
<comments xmlns="http://schemas.openxmlformats.org/spreadsheetml/2006/main">
  <authors>
    <author>User</author>
  </authors>
  <commentList>
    <comment ref="Q11" authorId="0">
      <text>
        <r>
          <rPr>
            <sz val="9"/>
            <color indexed="81"/>
            <rFont val="Tahoma"/>
            <family val="2"/>
            <charset val="204"/>
          </rPr>
          <t>Укажите номер соответст-вующего пояснения к бухгалтерскому балансу</t>
        </r>
      </text>
    </comment>
  </commentList>
</comments>
</file>

<file path=xl/sharedStrings.xml><?xml version="1.0" encoding="utf-8"?>
<sst xmlns="http://schemas.openxmlformats.org/spreadsheetml/2006/main" count="15518" uniqueCount="3174">
  <si>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</si>
  <si>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</si>
  <si>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</si>
  <si>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</si>
  <si>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</si>
  <si>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</si>
  <si>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</si>
  <si>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</si>
  <si>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</si>
  <si>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</si>
  <si>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</si>
  <si>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</si>
  <si>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</si>
  <si>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</si>
  <si>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</si>
  <si>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</si>
  <si>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</si>
  <si>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</si>
  <si>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</si>
  <si>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</si>
  <si>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</si>
  <si>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</si>
  <si>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</si>
  <si>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</si>
  <si>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</si>
  <si>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</si>
  <si>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</si>
  <si>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</si>
  <si>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</si>
  <si>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</si>
  <si>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</si>
  <si>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</si>
  <si>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</si>
  <si>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</si>
  <si>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</si>
  <si>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</si>
  <si>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</si>
  <si>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</si>
  <si>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</si>
  <si>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</si>
  <si>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</si>
  <si>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</si>
  <si>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</si>
  <si>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</si>
  <si>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</si>
  <si>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</si>
  <si>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</si>
  <si>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</si>
  <si>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</si>
  <si>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</si>
  <si>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</si>
  <si>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</si>
  <si>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</si>
  <si>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</si>
  <si>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</si>
  <si>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</si>
  <si>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Удмуртская республика</t>
  </si>
  <si>
    <t>Ульяновская область</t>
  </si>
  <si>
    <t>Хабаровский край</t>
  </si>
  <si>
    <t>Челябинская область</t>
  </si>
  <si>
    <t>Чеченская республика</t>
  </si>
  <si>
    <t>Чувашская республика</t>
  </si>
  <si>
    <t>Чукотский автономный округ</t>
  </si>
  <si>
    <t>Ярославская область</t>
  </si>
  <si>
    <t>Собственные акции, выкупленные у акционеров</t>
  </si>
  <si>
    <t>(</t>
  </si>
  <si>
    <t>)</t>
  </si>
  <si>
    <t>Нераспределенная прибыль (непокрытый убыток)</t>
  </si>
  <si>
    <t>г.Санкт-Петербург</t>
  </si>
  <si>
    <t>№</t>
  </si>
  <si>
    <t>МО_ОКТМО</t>
  </si>
  <si>
    <t>ИМЯ ДИАПАЗОНА</t>
  </si>
  <si>
    <t>Выбранный регион</t>
  </si>
  <si>
    <t>Результат проверки</t>
  </si>
  <si>
    <t>МО ОКТМО</t>
  </si>
  <si>
    <t>ВИД ДЕЯТЕЛЬНОСТИ</t>
  </si>
  <si>
    <t>Отложенные налоговые обязательства</t>
  </si>
  <si>
    <t>3.2</t>
  </si>
  <si>
    <t>3.3</t>
  </si>
  <si>
    <t>3.4</t>
  </si>
  <si>
    <t xml:space="preserve">Доходы будущих периодов </t>
  </si>
  <si>
    <t>3.5</t>
  </si>
  <si>
    <t>3.6</t>
  </si>
  <si>
    <t>4</t>
  </si>
  <si>
    <t>Форма 0710001 с. 3</t>
  </si>
  <si>
    <t>Добавить строку</t>
  </si>
  <si>
    <t>add_HELP_range</t>
  </si>
  <si>
    <t>да</t>
  </si>
  <si>
    <t>нет</t>
  </si>
  <si>
    <t>Ямало-Ненецкий автономный округ</t>
  </si>
  <si>
    <t>ОКТМО</t>
  </si>
  <si>
    <t>Форма №1 по ОКУД</t>
  </si>
  <si>
    <t>/</t>
  </si>
  <si>
    <t>Признак филиала</t>
  </si>
  <si>
    <t>Главный бухгалтер</t>
  </si>
  <si>
    <t>тыс.руб.</t>
  </si>
  <si>
    <t>млн.руб.</t>
  </si>
  <si>
    <t>Единица измерения</t>
  </si>
  <si>
    <t>январь</t>
  </si>
  <si>
    <t>01</t>
  </si>
  <si>
    <t>февраль</t>
  </si>
  <si>
    <t>02</t>
  </si>
  <si>
    <t>03</t>
  </si>
  <si>
    <t>апрель</t>
  </si>
  <si>
    <t>04</t>
  </si>
  <si>
    <t>05</t>
  </si>
  <si>
    <t>06</t>
  </si>
  <si>
    <t>07</t>
  </si>
  <si>
    <t>август</t>
  </si>
  <si>
    <t>08</t>
  </si>
  <si>
    <t>5</t>
  </si>
  <si>
    <t>XML_ORG_LIST_TAG_NAMES</t>
  </si>
  <si>
    <t>NSRF</t>
  </si>
  <si>
    <t>MR_NAME</t>
  </si>
  <si>
    <t>OKTMO_MR_NAME</t>
  </si>
  <si>
    <t>MO_NAME</t>
  </si>
  <si>
    <t>OKTMO_NAME</t>
  </si>
  <si>
    <t>ORG_NAME</t>
  </si>
  <si>
    <t>INN_NAME</t>
  </si>
  <si>
    <t>KPP_NAME</t>
  </si>
  <si>
    <t>REESTR_FILTERED</t>
  </si>
  <si>
    <t>modCommandButton</t>
  </si>
  <si>
    <t>modfrmReestr</t>
  </si>
  <si>
    <t>Краснодарский край</t>
  </si>
  <si>
    <t>XML_MR_MO_OKTMO_LIST_TAG_NAMES</t>
  </si>
  <si>
    <t>сентябрь</t>
  </si>
  <si>
    <t>09</t>
  </si>
  <si>
    <t>октябрь</t>
  </si>
  <si>
    <t>ноябрь</t>
  </si>
  <si>
    <t>декабрь</t>
  </si>
  <si>
    <t>I полугодие</t>
  </si>
  <si>
    <t>9 месяцев</t>
  </si>
  <si>
    <t>Месяц-текст</t>
  </si>
  <si>
    <t>День-число</t>
  </si>
  <si>
    <t>Месяц-число</t>
  </si>
  <si>
    <t>Даты отправки шаблона на проверку</t>
  </si>
  <si>
    <t>6.1.3</t>
  </si>
  <si>
    <t>3.1</t>
  </si>
  <si>
    <t>4.1</t>
  </si>
  <si>
    <t>Ссылка</t>
  </si>
  <si>
    <t>Причина</t>
  </si>
  <si>
    <t>Код диапазона:</t>
  </si>
  <si>
    <t>Название диапазона:</t>
  </si>
  <si>
    <t>Сфера регулирования:</t>
  </si>
  <si>
    <t>Подсфера:</t>
  </si>
  <si>
    <t>Тип информации в шаблоне:</t>
  </si>
  <si>
    <t>Состояние шаблона:</t>
  </si>
  <si>
    <t>Периодичность:</t>
  </si>
  <si>
    <t>"Геотип" шаблона:</t>
  </si>
  <si>
    <t>Тип шаблона:</t>
  </si>
  <si>
    <t>Заказчик:</t>
  </si>
  <si>
    <t>ps_sr</t>
  </si>
  <si>
    <t>ps_ti</t>
  </si>
  <si>
    <t>NETS</t>
  </si>
  <si>
    <t>водоотведение - очистка</t>
  </si>
  <si>
    <t>Статистический</t>
  </si>
  <si>
    <t>Проект</t>
  </si>
  <si>
    <t>Единовременный</t>
  </si>
  <si>
    <t>Региональный шаблон</t>
  </si>
  <si>
    <t>Атомарный</t>
  </si>
  <si>
    <t>РЭК</t>
  </si>
  <si>
    <t>Паспорт к шаблону</t>
  </si>
  <si>
    <t>ps_ssh</t>
  </si>
  <si>
    <t>Аэропорты</t>
  </si>
  <si>
    <t>водоотведение - передача</t>
  </si>
  <si>
    <t>Расчетный</t>
  </si>
  <si>
    <t>Утвержден</t>
  </si>
  <si>
    <t>Ежемесячный</t>
  </si>
  <si>
    <t>Муниципальный шаблон</t>
  </si>
  <si>
    <t>Сводный</t>
  </si>
  <si>
    <t>ФСТ</t>
  </si>
  <si>
    <t>ps_p</t>
  </si>
  <si>
    <t>Газ</t>
  </si>
  <si>
    <t>водоотведение - прием</t>
  </si>
  <si>
    <t>Обосновывающие материалы</t>
  </si>
  <si>
    <t>Ежеквартальный</t>
  </si>
  <si>
    <t>Шаблон от организации</t>
  </si>
  <si>
    <t>Экспертная организация</t>
  </si>
  <si>
    <t>1. Общие сведения</t>
  </si>
  <si>
    <t>ps_geo</t>
  </si>
  <si>
    <t>Железные дороги</t>
  </si>
  <si>
    <t>водоснабжение - очистка</t>
  </si>
  <si>
    <t>Ежегодный</t>
  </si>
  <si>
    <t>1.1</t>
  </si>
  <si>
    <t>ps_tsh</t>
  </si>
  <si>
    <t>ЖКХ</t>
  </si>
  <si>
    <t>водоснабжение - передача</t>
  </si>
  <si>
    <t>1.2</t>
  </si>
  <si>
    <t>Краткое наименование</t>
  </si>
  <si>
    <t>ps_psr</t>
  </si>
  <si>
    <t>Медицина</t>
  </si>
  <si>
    <t>водоснабжение - подъем</t>
  </si>
  <si>
    <t>1.3</t>
  </si>
  <si>
    <t>Полное наименование</t>
  </si>
  <si>
    <t>ps_z</t>
  </si>
  <si>
    <t>Порты</t>
  </si>
  <si>
    <t>1.4</t>
  </si>
  <si>
    <t xml:space="preserve">Сфера регулирования </t>
  </si>
  <si>
    <t>Связь</t>
  </si>
  <si>
    <t>выработка ТС в режиме комбинированной выработки</t>
  </si>
  <si>
    <t>1.5</t>
  </si>
  <si>
    <t>Подсфера</t>
  </si>
  <si>
    <t>Транспорт</t>
  </si>
  <si>
    <t>выработка электрической энергии</t>
  </si>
  <si>
    <t>1.6</t>
  </si>
  <si>
    <t>Состояние шаблона (Утвержден/Проект)</t>
  </si>
  <si>
    <t>Электроэнергетика</t>
  </si>
  <si>
    <t>Согласно (приказ, постановление, письмо)</t>
  </si>
  <si>
    <t>4.2.1</t>
  </si>
  <si>
    <t>Мониторинг1</t>
  </si>
  <si>
    <t>Добавить мониторинг</t>
  </si>
  <si>
    <t>5. Состав шаблона</t>
  </si>
  <si>
    <t>Лист</t>
  </si>
  <si>
    <t>Последняя дата изменений эскиза</t>
  </si>
  <si>
    <t>Состояние листа</t>
  </si>
  <si>
    <t>Наименование витрины для листа</t>
  </si>
  <si>
    <t>Комментарии</t>
  </si>
  <si>
    <t>5.1.1</t>
  </si>
  <si>
    <t>Добавить лист</t>
  </si>
  <si>
    <t>6. Сроки и даты</t>
  </si>
  <si>
    <t>6.1.1</t>
  </si>
  <si>
    <t>Даты получения последних эскизов, от экспертов</t>
  </si>
  <si>
    <t>6.1.2</t>
  </si>
  <si>
    <t>регион</t>
  </si>
  <si>
    <t>Тюменская область</t>
  </si>
  <si>
    <t>Ханты-Мансийский автономный округ</t>
  </si>
  <si>
    <t>2.1</t>
  </si>
  <si>
    <t>2.2</t>
  </si>
  <si>
    <t>2.3</t>
  </si>
  <si>
    <t>Код</t>
  </si>
  <si>
    <t>передача ТС</t>
  </si>
  <si>
    <t>1.8</t>
  </si>
  <si>
    <t>Отчитывается</t>
  </si>
  <si>
    <t>передача ЭЭ</t>
  </si>
  <si>
    <t>1.9</t>
  </si>
  <si>
    <t>Тип шаблона</t>
  </si>
  <si>
    <t>Если шаблон сводный, необходимо указать код атомарного шаблона для него:</t>
  </si>
  <si>
    <t>сбыт ТС</t>
  </si>
  <si>
    <t>1.10</t>
  </si>
  <si>
    <t>Текущая версия</t>
  </si>
  <si>
    <t>сбыт ЭЭ</t>
  </si>
  <si>
    <t>ТБО</t>
  </si>
  <si>
    <t>2. Организационные</t>
  </si>
  <si>
    <t xml:space="preserve">Тип информации в шаблоне </t>
  </si>
  <si>
    <t>Ответственный регулятор (от заказчика)</t>
  </si>
  <si>
    <t>Ответственный специалист (от СМА)</t>
  </si>
  <si>
    <t>2.4</t>
  </si>
  <si>
    <t>Ответственный программист (от СМА)</t>
  </si>
  <si>
    <t>2.5</t>
  </si>
  <si>
    <t>Ответственные за сбор данных (от СМА)</t>
  </si>
  <si>
    <t>2.6</t>
  </si>
  <si>
    <t>Ответственные за сбор данных (от заказчика)</t>
  </si>
  <si>
    <t>3. Законодательство (методики, приказы, постановления ...)</t>
  </si>
  <si>
    <t>first</t>
  </si>
  <si>
    <t>Документ1</t>
  </si>
  <si>
    <t>end</t>
  </si>
  <si>
    <t>Добавить документ</t>
  </si>
  <si>
    <t>4. Периодичность</t>
  </si>
  <si>
    <t>Периодичность</t>
  </si>
  <si>
    <t>Мониторинги(прошедшие и плановые)</t>
  </si>
  <si>
    <t>Дата начала</t>
  </si>
  <si>
    <t>Дата окончания</t>
  </si>
  <si>
    <t>1</t>
  </si>
  <si>
    <t>МР</t>
  </si>
  <si>
    <t>МО</t>
  </si>
  <si>
    <t>ОРГАНИЗАЦИЯ</t>
  </si>
  <si>
    <t>ИНН</t>
  </si>
  <si>
    <t>КПП</t>
  </si>
  <si>
    <t>год</t>
  </si>
  <si>
    <t>выработка+передача+сбыт ТС</t>
  </si>
  <si>
    <t>1.7</t>
  </si>
  <si>
    <t>Заказчик</t>
  </si>
  <si>
    <t>Руководитель</t>
  </si>
  <si>
    <t>Муниципальное образование</t>
  </si>
  <si>
    <t>Муниципальный район</t>
  </si>
  <si>
    <t>* Расшифровки всех сокращений и ссылки приведены на листе "Инструкция"</t>
  </si>
  <si>
    <t>Кварталы</t>
  </si>
  <si>
    <t>Года</t>
  </si>
  <si>
    <t>I квартал</t>
  </si>
  <si>
    <t>Не определено</t>
  </si>
  <si>
    <t>Логика</t>
  </si>
  <si>
    <t>Предполагаемый срок сдачи шаблона в эксплуатацию</t>
  </si>
  <si>
    <t>7. Версии</t>
  </si>
  <si>
    <t>Версия</t>
  </si>
  <si>
    <t>Отличия от предыдущей</t>
  </si>
  <si>
    <t>7.1</t>
  </si>
  <si>
    <t>Добавить версию</t>
  </si>
  <si>
    <t>8. Дополнительно</t>
  </si>
  <si>
    <t>8.1</t>
  </si>
  <si>
    <t>Аналогичные("похожие") шаблоны</t>
  </si>
  <si>
    <t>8.2</t>
  </si>
  <si>
    <t>Особенности шаблона</t>
  </si>
  <si>
    <t>8.3</t>
  </si>
  <si>
    <t>Модуль на основе данного шаблона</t>
  </si>
  <si>
    <t>8.4</t>
  </si>
  <si>
    <t>Процедуры загрузки данных в витрины</t>
  </si>
  <si>
    <t>Инструкция</t>
  </si>
  <si>
    <t>Удалить</t>
  </si>
  <si>
    <t>5.1.2</t>
  </si>
  <si>
    <t>Титульный</t>
  </si>
  <si>
    <t>5.1.3</t>
  </si>
  <si>
    <t>5.1.4</t>
  </si>
  <si>
    <t>Проверка</t>
  </si>
  <si>
    <t>5.1.5</t>
  </si>
  <si>
    <t>5.1.6</t>
  </si>
  <si>
    <t>5.1.7</t>
  </si>
  <si>
    <t>5.1.8</t>
  </si>
  <si>
    <t>5.1.9</t>
  </si>
  <si>
    <t>5.1.10</t>
  </si>
  <si>
    <t>5.1.11</t>
  </si>
  <si>
    <t>5.1.12</t>
  </si>
  <si>
    <t>5.1.13</t>
  </si>
  <si>
    <t>5.1.14</t>
  </si>
  <si>
    <t>5.1.15</t>
  </si>
  <si>
    <t>март</t>
  </si>
  <si>
    <t>май</t>
  </si>
  <si>
    <t>июнь</t>
  </si>
  <si>
    <t>июль</t>
  </si>
  <si>
    <t>5.1.16</t>
  </si>
  <si>
    <t>5.1.17</t>
  </si>
  <si>
    <t>Расчетные листы</t>
  </si>
  <si>
    <t>Скрытые листы</t>
  </si>
  <si>
    <t>Паспорт</t>
  </si>
  <si>
    <t>et_union</t>
  </si>
  <si>
    <t>TEHSHEET</t>
  </si>
  <si>
    <t>REESTR_ORG</t>
  </si>
  <si>
    <t>REESTR_MO</t>
  </si>
  <si>
    <t>AllSheetsInThisWorkbook</t>
  </si>
  <si>
    <t>modChange</t>
  </si>
  <si>
    <t>modPROV</t>
  </si>
  <si>
    <t>modTitleSheetHeaders</t>
  </si>
  <si>
    <t>modServiceModule</t>
  </si>
  <si>
    <t>modClassifierValidate</t>
  </si>
  <si>
    <t>Амурская область</t>
  </si>
  <si>
    <t>Форма 0710001 с. 1</t>
  </si>
  <si>
    <t>Актив</t>
  </si>
  <si>
    <t>Нематериальные активы</t>
  </si>
  <si>
    <t xml:space="preserve">Основные средства </t>
  </si>
  <si>
    <t>Доходные вложения в материальные ценности</t>
  </si>
  <si>
    <t>Прочие внеоборотные активы</t>
  </si>
  <si>
    <t>ИТОГО по разделу I</t>
  </si>
  <si>
    <t>2</t>
  </si>
  <si>
    <t>Налог на добавленную стоимость по приобретенным ценностям</t>
  </si>
  <si>
    <t>2.7</t>
  </si>
  <si>
    <t>Прочие оборотные активы</t>
  </si>
  <si>
    <t>3</t>
  </si>
  <si>
    <t>Форма 0710001 с. 2</t>
  </si>
  <si>
    <t>Пассив</t>
  </si>
  <si>
    <t>Отчётный период</t>
  </si>
  <si>
    <t>Год</t>
  </si>
  <si>
    <t>Адрес организации</t>
  </si>
  <si>
    <t>modReestr</t>
  </si>
  <si>
    <t>modInfo</t>
  </si>
  <si>
    <t>modfrmDateChoose</t>
  </si>
  <si>
    <t>modDblClick</t>
  </si>
  <si>
    <t>Дистрибутивы:</t>
  </si>
  <si>
    <t>http://eias.ru/?page=show_distrs</t>
  </si>
  <si>
    <t>Является ли организация субъектом малого предпринимательства</t>
  </si>
  <si>
    <t>Расшифровка показателей</t>
  </si>
  <si>
    <t>Отложенные налоговые активы</t>
  </si>
  <si>
    <t>Формулы с листов Актив и Пассив</t>
  </si>
  <si>
    <t>LINE_YELLOW</t>
  </si>
  <si>
    <t>6</t>
  </si>
  <si>
    <t>7</t>
  </si>
  <si>
    <t>Пояснения</t>
  </si>
  <si>
    <t>1110</t>
  </si>
  <si>
    <t>Результаты исследований и разработок</t>
  </si>
  <si>
    <t>1120</t>
  </si>
  <si>
    <t>1100</t>
  </si>
  <si>
    <t>Финансовые вложения</t>
  </si>
  <si>
    <t>1130</t>
  </si>
  <si>
    <t>1140</t>
  </si>
  <si>
    <t>1150</t>
  </si>
  <si>
    <t>1160</t>
  </si>
  <si>
    <t>1170</t>
  </si>
  <si>
    <t>1210</t>
  </si>
  <si>
    <t>Дебиторская задолженность</t>
  </si>
  <si>
    <t>1220</t>
  </si>
  <si>
    <t>1230</t>
  </si>
  <si>
    <t>1240</t>
  </si>
  <si>
    <t>1250</t>
  </si>
  <si>
    <t>1260</t>
  </si>
  <si>
    <t>1200</t>
  </si>
  <si>
    <t>1600</t>
  </si>
  <si>
    <t>LINE_1100</t>
  </si>
  <si>
    <t>LINE_1200</t>
  </si>
  <si>
    <t>Запасы</t>
  </si>
  <si>
    <t>Уставный капитал (складочный капитал, уставный фонд, вклады товарищей)</t>
  </si>
  <si>
    <t>Переоценка внеоборотных активов</t>
  </si>
  <si>
    <t>Добавочный капитал (без переоценки)</t>
  </si>
  <si>
    <t>1310</t>
  </si>
  <si>
    <t>1320</t>
  </si>
  <si>
    <t>1340</t>
  </si>
  <si>
    <t>1350</t>
  </si>
  <si>
    <t>Резервный капитал</t>
  </si>
  <si>
    <t>1360</t>
  </si>
  <si>
    <t>1370</t>
  </si>
  <si>
    <t>1300</t>
  </si>
  <si>
    <t>Заемные средства</t>
  </si>
  <si>
    <t>Прочие обязательства</t>
  </si>
  <si>
    <t>Кредиторская задолженность</t>
  </si>
  <si>
    <t>Расшифровка отдельных показателей бухгалтерского баланса</t>
  </si>
  <si>
    <t>Нематериальные активы (стр.1110), в том числе:</t>
  </si>
  <si>
    <t>11101</t>
  </si>
  <si>
    <t>11102</t>
  </si>
  <si>
    <t>11103</t>
  </si>
  <si>
    <t>11201</t>
  </si>
  <si>
    <t>11202</t>
  </si>
  <si>
    <t>Результаты исследований и разработок (стр.1120), в том числе:</t>
  </si>
  <si>
    <t>4.2</t>
  </si>
  <si>
    <t>5.1</t>
  </si>
  <si>
    <t>5.2</t>
  </si>
  <si>
    <t>5.3</t>
  </si>
  <si>
    <t>6.1</t>
  </si>
  <si>
    <t>7.2</t>
  </si>
  <si>
    <t>7.3</t>
  </si>
  <si>
    <t>Запасы (стр.1210), в том числе:</t>
  </si>
  <si>
    <t>12101</t>
  </si>
  <si>
    <t>12102</t>
  </si>
  <si>
    <t>12103</t>
  </si>
  <si>
    <t>12104</t>
  </si>
  <si>
    <t>8</t>
  </si>
  <si>
    <t>12105</t>
  </si>
  <si>
    <t>LINE_1300</t>
  </si>
  <si>
    <t>LINE_1400</t>
  </si>
  <si>
    <t>LINE_1500</t>
  </si>
  <si>
    <t>LINE_1700</t>
  </si>
  <si>
    <t>LINE_1600</t>
  </si>
  <si>
    <t>Налог на добавленную стоимость по приобретенным ценностям (стр.1220), в том числе:</t>
  </si>
  <si>
    <t>12201</t>
  </si>
  <si>
    <t>9</t>
  </si>
  <si>
    <t>9.1</t>
  </si>
  <si>
    <t>9.2</t>
  </si>
  <si>
    <t>Дебиторская задолженность (стр.1230), в том числе:</t>
  </si>
  <si>
    <t>12301</t>
  </si>
  <si>
    <t>12302</t>
  </si>
  <si>
    <t>12303</t>
  </si>
  <si>
    <t>12304</t>
  </si>
  <si>
    <t>12305</t>
  </si>
  <si>
    <t>10</t>
  </si>
  <si>
    <t>10.1</t>
  </si>
  <si>
    <t>10.2</t>
  </si>
  <si>
    <t>10.3</t>
  </si>
  <si>
    <t>12401</t>
  </si>
  <si>
    <t>12402</t>
  </si>
  <si>
    <t>12403</t>
  </si>
  <si>
    <t>11</t>
  </si>
  <si>
    <t>11.1</t>
  </si>
  <si>
    <t>11.2</t>
  </si>
  <si>
    <t>12501</t>
  </si>
  <si>
    <t>12502</t>
  </si>
  <si>
    <t>12</t>
  </si>
  <si>
    <t>12.1</t>
  </si>
  <si>
    <t>12601</t>
  </si>
  <si>
    <t>12602</t>
  </si>
  <si>
    <t>12603</t>
  </si>
  <si>
    <t>Прочие оборотные активы (стр.1260), в том числе:</t>
  </si>
  <si>
    <t>13</t>
  </si>
  <si>
    <t>13.1</t>
  </si>
  <si>
    <t>13101</t>
  </si>
  <si>
    <t>14</t>
  </si>
  <si>
    <t>14.1</t>
  </si>
  <si>
    <t>13201</t>
  </si>
  <si>
    <t>Уставный капитал (складочный капитал, уставный фонд, вклады товарищей) (стр.1310), в том числе:</t>
  </si>
  <si>
    <t>Собственные акции, выкупленные у акционеров (стр.1320), в том числе:</t>
  </si>
  <si>
    <t>15</t>
  </si>
  <si>
    <t>15.1</t>
  </si>
  <si>
    <t>13401</t>
  </si>
  <si>
    <t>Переоценка внеоборотных активов (стр.1340), в том числе:</t>
  </si>
  <si>
    <t>16</t>
  </si>
  <si>
    <t>16.1</t>
  </si>
  <si>
    <t>13501</t>
  </si>
  <si>
    <t>17</t>
  </si>
  <si>
    <t>17.1</t>
  </si>
  <si>
    <t>13601</t>
  </si>
  <si>
    <t>17.2</t>
  </si>
  <si>
    <t>13602</t>
  </si>
  <si>
    <t>18</t>
  </si>
  <si>
    <t>18.1</t>
  </si>
  <si>
    <t>13701</t>
  </si>
  <si>
    <t>13702</t>
  </si>
  <si>
    <t>19</t>
  </si>
  <si>
    <t>19.1</t>
  </si>
  <si>
    <t>14101</t>
  </si>
  <si>
    <t>14102</t>
  </si>
  <si>
    <t>Заемные средства (стр.1410), в том числе:</t>
  </si>
  <si>
    <t>20</t>
  </si>
  <si>
    <t>20.1</t>
  </si>
  <si>
    <t>21</t>
  </si>
  <si>
    <t>21.1</t>
  </si>
  <si>
    <t>14201</t>
  </si>
  <si>
    <t>14301</t>
  </si>
  <si>
    <t>14302</t>
  </si>
  <si>
    <t>Отложенные налоговые обязательства (стр.1420), в том числе:</t>
  </si>
  <si>
    <t>22</t>
  </si>
  <si>
    <t>22.1</t>
  </si>
  <si>
    <t>23</t>
  </si>
  <si>
    <t>23.1</t>
  </si>
  <si>
    <t>15101</t>
  </si>
  <si>
    <t>14501</t>
  </si>
  <si>
    <t>Прочие долгосрочные обязательства (стр.1450), в том числе:</t>
  </si>
  <si>
    <t>Заемные средства (стр.1510), в том числе:</t>
  </si>
  <si>
    <t>24</t>
  </si>
  <si>
    <t>24.1</t>
  </si>
  <si>
    <t>25</t>
  </si>
  <si>
    <t>25.1</t>
  </si>
  <si>
    <t>26</t>
  </si>
  <si>
    <t>26.1</t>
  </si>
  <si>
    <t>27</t>
  </si>
  <si>
    <t>27.1</t>
  </si>
  <si>
    <t>15201</t>
  </si>
  <si>
    <t>15301</t>
  </si>
  <si>
    <t>15401</t>
  </si>
  <si>
    <t>15501</t>
  </si>
  <si>
    <t>24.2</t>
  </si>
  <si>
    <t>15202</t>
  </si>
  <si>
    <t>15203</t>
  </si>
  <si>
    <t>15204</t>
  </si>
  <si>
    <t>15205</t>
  </si>
  <si>
    <t>15206</t>
  </si>
  <si>
    <t>15207</t>
  </si>
  <si>
    <t>Кредиторская задолженность (стр.1520), в том числе:</t>
  </si>
  <si>
    <t>Доходы будущих периодов (стр.1530), в том числе:</t>
  </si>
  <si>
    <t>Прочие краткосрочные обязательства (стр.1550), в том числе:</t>
  </si>
  <si>
    <t>Отчётная дата</t>
  </si>
  <si>
    <t>Дата (год,месяц,число)</t>
  </si>
  <si>
    <t>add_HELP_range_2</t>
  </si>
  <si>
    <t>первым отчетным годом</t>
  </si>
  <si>
    <t>вторым отчетным годом</t>
  </si>
  <si>
    <t>третьим или последующим отчетным годом</t>
  </si>
  <si>
    <t>Указанный год является для организации /org_operates/</t>
  </si>
  <si>
    <t>Бухгалтерский баланс</t>
  </si>
  <si>
    <t>1180</t>
  </si>
  <si>
    <t>1190</t>
  </si>
  <si>
    <t>Нематериальные поисковые активы</t>
  </si>
  <si>
    <t>Материальные поисковые активы</t>
  </si>
  <si>
    <t>Финансовые вложения (за исключением денежных эквивалентов)</t>
  </si>
  <si>
    <t>Денежные средства и денежные эквиваленты</t>
  </si>
  <si>
    <t>Оценочные обязательства</t>
  </si>
  <si>
    <t>Дата/Время</t>
  </si>
  <si>
    <t>Сообщение</t>
  </si>
  <si>
    <t>Статус</t>
  </si>
  <si>
    <t>Лог обновления</t>
  </si>
  <si>
    <t>modUpdTemplMain</t>
  </si>
  <si>
    <t>modRegionSelectSub</t>
  </si>
  <si>
    <t>modThisWorkbook</t>
  </si>
  <si>
    <t>modReestrMO</t>
  </si>
  <si>
    <t>modSheetMain01</t>
  </si>
  <si>
    <t>modSheetMain02</t>
  </si>
  <si>
    <t>modSheetMain03</t>
  </si>
  <si>
    <t>modSheetMain04</t>
  </si>
  <si>
    <t>modSheetMain05</t>
  </si>
  <si>
    <t>modHyperlink</t>
  </si>
  <si>
    <t>modSheetMain06</t>
  </si>
  <si>
    <t>LINE_YELLOW_ALL</t>
  </si>
  <si>
    <t>Диапазоны с показателями - зависят от года /active_part1_2011/</t>
  </si>
  <si>
    <t>Диапазоны с показателями - зависят от года /active_part1_2012/</t>
  </si>
  <si>
    <t>Финансовые вложения (за исключением денежных эквивалентов) (стр.1240), в том числе:</t>
  </si>
  <si>
    <t>Денежные средства и денежные эквиваленты (стр.1250), в том числе:</t>
  </si>
  <si>
    <t>Оценочные обязательства (стр.1430), в том числе:</t>
  </si>
  <si>
    <t>6.2</t>
  </si>
  <si>
    <t>Вписываемые показатели (стр.1255), в том числе:</t>
  </si>
  <si>
    <t>Целевой капитал (стр.1320), в том числе:</t>
  </si>
  <si>
    <t>Добавочный капитал (без переоценки)/Целевые средства (стр.1350), в том числе:</t>
  </si>
  <si>
    <t>16.2</t>
  </si>
  <si>
    <t>13502</t>
  </si>
  <si>
    <t>Резервный капитал/Фонд недвижимого и особо ценного движимого имущества (стр.1360), в том числе:</t>
  </si>
  <si>
    <t>Нераспределенная прибыль (непокрытый убыток)/Резервные и иные целевые фонды (стр.1370), в том числе:</t>
  </si>
  <si>
    <t>Вписываемые показатели (стр.1375), в том числе:</t>
  </si>
  <si>
    <t>Вписываемые показатели (стр.1435), в том числе:</t>
  </si>
  <si>
    <t>Вписываемые показатели (стр.1545), в том числе:</t>
  </si>
  <si>
    <t>7.4</t>
  </si>
  <si>
    <t>11.3</t>
  </si>
  <si>
    <t>11.4</t>
  </si>
  <si>
    <t>11.5</t>
  </si>
  <si>
    <t>13.2</t>
  </si>
  <si>
    <t>13.3</t>
  </si>
  <si>
    <t>13.4</t>
  </si>
  <si>
    <t>13.5</t>
  </si>
  <si>
    <t>14.2</t>
  </si>
  <si>
    <t>14.3</t>
  </si>
  <si>
    <t>15.2</t>
  </si>
  <si>
    <t>17.3</t>
  </si>
  <si>
    <t>22.2</t>
  </si>
  <si>
    <t>23.2</t>
  </si>
  <si>
    <t>25.2</t>
  </si>
  <si>
    <t>26.2</t>
  </si>
  <si>
    <t>30</t>
  </si>
  <si>
    <t>30.1</t>
  </si>
  <si>
    <t>31</t>
  </si>
  <si>
    <t>31.1</t>
  </si>
  <si>
    <t>32</t>
  </si>
  <si>
    <t>32.1</t>
  </si>
  <si>
    <t>32.2</t>
  </si>
  <si>
    <t>33</t>
  </si>
  <si>
    <t>33.1</t>
  </si>
  <si>
    <t>34</t>
  </si>
  <si>
    <t>34.1</t>
  </si>
  <si>
    <t>35</t>
  </si>
  <si>
    <t>35.1</t>
  </si>
  <si>
    <t>35.2</t>
  </si>
  <si>
    <t>36</t>
  </si>
  <si>
    <t>36.1</t>
  </si>
  <si>
    <t>28</t>
  </si>
  <si>
    <t>28.1</t>
  </si>
  <si>
    <t>28.2</t>
  </si>
  <si>
    <t>29</t>
  </si>
  <si>
    <t>29.1</t>
  </si>
  <si>
    <t>29.2</t>
  </si>
  <si>
    <t>32.3</t>
  </si>
  <si>
    <t>32.4</t>
  </si>
  <si>
    <t>32.5</t>
  </si>
  <si>
    <t>32.6</t>
  </si>
  <si>
    <t>32.7</t>
  </si>
  <si>
    <t>edit_year_dec_1</t>
  </si>
  <si>
    <t>edit_year_dec_2</t>
  </si>
  <si>
    <t>Приложение
к Приказу Минфина РФ
от 02.07.2010 № 66н
(в ред. Приказов Минфина России от 05.10.2011 №124н, 
от 17.08.2012 №113н, от 04.12.2012 №154н)</t>
  </si>
  <si>
    <t xml:space="preserve"> (требуется обновление)</t>
  </si>
  <si>
    <t>• На рабочем месте должен быть установлен MS Office 2003 SP3, 2007 SP3, 2010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2003: Сервис | Макрос | Безопасность | выбрать пункт «Низкая безопасность» | OK)
(В меню MS Excel 2007/2010: Параметры Excel | Центр управления безопасностью | Параметры центра управления безопасностью | Параметры макросов | Включить все макросы | ОК)
• Если Вы работаете в табличном процессоре MS Excel 2007 и выше, то можете использовать для работы формат XLSM (Книга Excel с поддержкой макросов). При работе в формате XLSM заметно быстрее происходит сохранение файла, а также уменьшается размер по сравнению с форматом XLS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 для работы отчёта, безвозвратно удаляются</t>
  </si>
  <si>
    <t>A</t>
  </si>
  <si>
    <t xml:space="preserve"> - предназначенные для заполнения</t>
  </si>
  <si>
    <t xml:space="preserve"> - обязательные для заполнения поля</t>
  </si>
  <si>
    <t xml:space="preserve"> - с формулами и константами</t>
  </si>
  <si>
    <t xml:space="preserve"> - незаполняемые поля</t>
  </si>
  <si>
    <t>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Если после обновления Вам не удалось найти необходимую организацию в списке, обратитесь к ответственному за поддержание реестра Вашего региона. Информация о региональных органах регулирования доступна по ссылке:</t>
  </si>
  <si>
    <t>http://www.fstrf.ru/regions/region/showlist</t>
  </si>
  <si>
    <t>• Работа с отчётом начинается с выбора наименования субъекта Российской Федерации
• После выбора субъекта производится обновление реестра муниципальных образований, также за одно нажатие можно обновить реестры организаций по всем сферам деятельности
• Отображение и скрытие группы листов, а также автозаполнение листов, производится с помощью кнопок, либо при нажатии на ОКТМО, либо номер муниципального образования, все действия, манипуляции, вызов форм ввода на листах осуществляются двойным щелчком мыши</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</si>
  <si>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</si>
  <si>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Web-сайт:</t>
  </si>
  <si>
    <t>http://support.eias.ru/index.php?a=add&amp;catid=5</t>
  </si>
  <si>
    <t>для устранения ошибок (например, "Compile error in hidden module")</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</si>
  <si>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</si>
  <si>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</si>
  <si>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</si>
  <si>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</si>
  <si>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Список сокращений</t>
  </si>
  <si>
    <t>Нет доступных обновлений, версия отчёта актуальна</t>
  </si>
  <si>
    <t>Алтайский край</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</si>
  <si>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</si>
  <si>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</si>
  <si>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</si>
  <si>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</si>
  <si>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</si>
  <si>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</si>
  <si>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</si>
  <si>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</si>
  <si>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г.Байконур</t>
  </si>
  <si>
    <t>г. Москва</t>
  </si>
  <si>
    <t>Еврейская автономная область</t>
  </si>
  <si>
    <t>Забайкальский край</t>
  </si>
  <si>
    <t>Ивановская область</t>
  </si>
  <si>
    <t>Должностное лицо,
ответственное за составление формы</t>
  </si>
  <si>
    <t>Организация</t>
  </si>
  <si>
    <t>Вид деятельности</t>
  </si>
  <si>
    <t>Организационно-правовая форма/форма собственности</t>
  </si>
  <si>
    <t>Юридический адрес</t>
  </si>
  <si>
    <t>Почтовый адрес</t>
  </si>
  <si>
    <t>Фамилия, имя, отчество</t>
  </si>
  <si>
    <t>(код) номер телефона</t>
  </si>
  <si>
    <t>Должность</t>
  </si>
  <si>
    <t>e-mail</t>
  </si>
  <si>
    <t>Ниже вы можете оставить свои комментарии</t>
  </si>
  <si>
    <t>Добавить комментарий</t>
  </si>
  <si>
    <t>COMS_ADD_RANGE</t>
  </si>
  <si>
    <t>Код* по ОКПО</t>
  </si>
  <si>
    <t>Код* по ОКВЭД</t>
  </si>
  <si>
    <t xml:space="preserve">Код* по ОКОПФ/ОКФС </t>
  </si>
  <si>
    <t>Код* по ОКЕИ</t>
  </si>
  <si>
    <t>№
п/п</t>
  </si>
  <si>
    <t>I. Внеоборотные активы</t>
  </si>
  <si>
    <t>II. Оборотные активы</t>
  </si>
  <si>
    <t>III. Капитал и резервы</t>
  </si>
  <si>
    <t>IV. Долгосрочные обязательства</t>
  </si>
  <si>
    <t>V. Краткосрочные обязательства</t>
  </si>
  <si>
    <t>Итого по разделу I</t>
  </si>
  <si>
    <t>Итого по разделу II</t>
  </si>
  <si>
    <t>Итого по разделу III</t>
  </si>
  <si>
    <t>Итого по разделу IV</t>
  </si>
  <si>
    <t>Итого по разделу V</t>
  </si>
  <si>
    <t>Баланс</t>
  </si>
  <si>
    <t>Наименование показателя</t>
  </si>
  <si>
    <t>ОКПО</t>
  </si>
  <si>
    <t>Общероссийский классификатор предприятий и организаций</t>
  </si>
  <si>
    <t>ОКВЭД</t>
  </si>
  <si>
    <t>Общероссийский классификатор видов экономической деятельности</t>
  </si>
  <si>
    <t>ОКАТО</t>
  </si>
  <si>
    <t>Общероссийский классификатор объектов административно-территориального деления</t>
  </si>
  <si>
    <t>ОКОГУ</t>
  </si>
  <si>
    <t>Общероссийский классификатор органов государственной власти и управления</t>
  </si>
  <si>
    <t>ОКОПФ</t>
  </si>
  <si>
    <t>Общероссийский классификатор организационно-правовых форм</t>
  </si>
  <si>
    <t>ОКФС</t>
  </si>
  <si>
    <t>Общероссийский классификатор форм собственности</t>
  </si>
  <si>
    <t>ОКУД</t>
  </si>
  <si>
    <t>Общероссийский классификатор управленческой документации</t>
  </si>
  <si>
    <t>ОКЕИ</t>
  </si>
  <si>
    <t>Общероссийский классификатор единиц измерения</t>
  </si>
  <si>
    <t>Общероссийский классификатор территорий муниципальных образований</t>
  </si>
  <si>
    <t>http://www.gks.ru/metod/classifiers.html</t>
  </si>
  <si>
    <t>Нажмите кнопку "Выбрать организацию из списка" для автоматического ввода реквизитов организации</t>
  </si>
  <si>
    <t>modfrmCheckUpdates</t>
  </si>
  <si>
    <t>0710001</t>
  </si>
  <si>
    <t>http://www.gmcgks.ru/index.php?id=21036</t>
  </si>
  <si>
    <t>http://www.gmcgks.ru/index.php?id=21052</t>
  </si>
  <si>
    <t>http://www.gmcgks.ru/index.php?id=21051</t>
  </si>
  <si>
    <t>http://www.gmcgks.ru/index.php?id=21039</t>
  </si>
  <si>
    <t>http://www.gmcgks.ru/index.php?id=21042</t>
  </si>
  <si>
    <t>http://www.gmcgks.ru/index.php?id=21046</t>
  </si>
  <si>
    <t>http://www.gmcgks.ru/index.php?id=21053</t>
  </si>
  <si>
    <t>Субъект РФ</t>
  </si>
  <si>
    <t>3/17/2012 12:12:41 AM</t>
  </si>
  <si>
    <t>Наименование филиала:</t>
  </si>
  <si>
    <t>Оценочные обязательства (стр.1540), в том числе:</t>
  </si>
  <si>
    <t>выработка ТС</t>
  </si>
  <si>
    <t>Нажмите кнопку "Обновить реестр МО" если реестр не загружен или не актуален</t>
  </si>
  <si>
    <t/>
  </si>
  <si>
    <t xml:space="preserve"> </t>
  </si>
  <si>
    <t>2/3/2015  9:54:20 AM</t>
  </si>
  <si>
    <t>Проверка доступных обновлений...</t>
  </si>
  <si>
    <t>Информация</t>
  </si>
  <si>
    <t>2/3/2015  9:54:21 AM</t>
  </si>
  <si>
    <t>Версия шаблона 1.0.1 актуальна, обновление не требуется</t>
  </si>
  <si>
    <t>Абанский муниципальный район</t>
  </si>
  <si>
    <t>04601000</t>
  </si>
  <si>
    <t>Абанский сельсовет</t>
  </si>
  <si>
    <t>04601401</t>
  </si>
  <si>
    <t>МРФ "Сибирь" ОАО "Ростелеком"</t>
  </si>
  <si>
    <t>7707049388</t>
  </si>
  <si>
    <t>540743002</t>
  </si>
  <si>
    <t>ООО "Водоканал Абанского района"</t>
  </si>
  <si>
    <t>2401003997</t>
  </si>
  <si>
    <t>240101001</t>
  </si>
  <si>
    <t>ООО "ЖКХ Абанского района"</t>
  </si>
  <si>
    <t>2401004101</t>
  </si>
  <si>
    <t>ООО "Промбытжилсервис"</t>
  </si>
  <si>
    <t>2401002496</t>
  </si>
  <si>
    <t>ФГУП "Почта России"</t>
  </si>
  <si>
    <t>7724261610</t>
  </si>
  <si>
    <t>774850001</t>
  </si>
  <si>
    <t>ФГУП "РТРС"</t>
  </si>
  <si>
    <t>7717127211</t>
  </si>
  <si>
    <t>771701001</t>
  </si>
  <si>
    <t>Ачинский муниципальный район</t>
  </si>
  <si>
    <t>04603000</t>
  </si>
  <si>
    <t>Белоярское</t>
  </si>
  <si>
    <t>04603402</t>
  </si>
  <si>
    <t>ООО "Ачинский районный жилищно-коммунальный сервис"</t>
  </si>
  <si>
    <t>2443033175</t>
  </si>
  <si>
    <t>244301001</t>
  </si>
  <si>
    <t>ООО "Пром-Строй Ресурс"</t>
  </si>
  <si>
    <t>2443040535</t>
  </si>
  <si>
    <t>ООО "Теплоресурс"</t>
  </si>
  <si>
    <t>2443039346</t>
  </si>
  <si>
    <t>ООО "Энергосберегающие технологии"</t>
  </si>
  <si>
    <t>2443032654</t>
  </si>
  <si>
    <t>Горное</t>
  </si>
  <si>
    <t>04603407</t>
  </si>
  <si>
    <t>ООО "АльянсСпецСтрой"</t>
  </si>
  <si>
    <t>2443037518</t>
  </si>
  <si>
    <t>Ключинское</t>
  </si>
  <si>
    <t>04603410</t>
  </si>
  <si>
    <t>ООО "Вега"</t>
  </si>
  <si>
    <t>2443043198</t>
  </si>
  <si>
    <t>ООО УК "Альянсспецстрой"</t>
  </si>
  <si>
    <t>2443009422</t>
  </si>
  <si>
    <t>Лапшихинское</t>
  </si>
  <si>
    <t>04603413</t>
  </si>
  <si>
    <t>ООО "Районное коммунальное хозяйство"</t>
  </si>
  <si>
    <t>2443031594</t>
  </si>
  <si>
    <t>Малиновское</t>
  </si>
  <si>
    <t>04603414</t>
  </si>
  <si>
    <t>ООО "Гарант Энерго"</t>
  </si>
  <si>
    <t>2462204517</t>
  </si>
  <si>
    <t>246601001</t>
  </si>
  <si>
    <t>Преображенское</t>
  </si>
  <si>
    <t>04603404</t>
  </si>
  <si>
    <t>ОАО "Транссибнефть" филиал Красноярское РНУ</t>
  </si>
  <si>
    <t>5502020634</t>
  </si>
  <si>
    <t>246603001</t>
  </si>
  <si>
    <t>Причулымское</t>
  </si>
  <si>
    <t>04603419</t>
  </si>
  <si>
    <t>ООО "Сибресурс"</t>
  </si>
  <si>
    <t>2443043180</t>
  </si>
  <si>
    <t>Тарутинское</t>
  </si>
  <si>
    <t>04603422</t>
  </si>
  <si>
    <t>Ястребовское</t>
  </si>
  <si>
    <t>04603428</t>
  </si>
  <si>
    <t>Балахтинский муниципальный район</t>
  </si>
  <si>
    <t>04604000</t>
  </si>
  <si>
    <t>Еловское</t>
  </si>
  <si>
    <t>04604404</t>
  </si>
  <si>
    <t>ООО "ЖКХ"</t>
  </si>
  <si>
    <t>2403006930</t>
  </si>
  <si>
    <t>240301001</t>
  </si>
  <si>
    <t>Кожановское</t>
  </si>
  <si>
    <t>04604405</t>
  </si>
  <si>
    <t>ЗАО "Санаторий "Красноярское Загорье"</t>
  </si>
  <si>
    <t>2403001924</t>
  </si>
  <si>
    <t>Огурское</t>
  </si>
  <si>
    <t>04604407</t>
  </si>
  <si>
    <t>ООО ЖКХ "Приморье"</t>
  </si>
  <si>
    <t>2403007059</t>
  </si>
  <si>
    <t>Приморское</t>
  </si>
  <si>
    <t>04604413</t>
  </si>
  <si>
    <t>ДЭС Изолированных территорий</t>
  </si>
  <si>
    <t>2466070303</t>
  </si>
  <si>
    <t>246501001</t>
  </si>
  <si>
    <t>Тюльковское</t>
  </si>
  <si>
    <t>04604419</t>
  </si>
  <si>
    <t>поселок Балахта</t>
  </si>
  <si>
    <t>04604151</t>
  </si>
  <si>
    <t>ООО "Балахтинские теплосети"</t>
  </si>
  <si>
    <t>2403006986</t>
  </si>
  <si>
    <t>ООО "Красноярская региональная энергетическая компания"</t>
  </si>
  <si>
    <t>2466118202</t>
  </si>
  <si>
    <t>246001001</t>
  </si>
  <si>
    <t>Березовский муниципальный район</t>
  </si>
  <si>
    <t>04605000</t>
  </si>
  <si>
    <t>Бархатовское</t>
  </si>
  <si>
    <t>04605402</t>
  </si>
  <si>
    <t>ОАО "Птицефабрика Бархатовская"</t>
  </si>
  <si>
    <t>2404007196</t>
  </si>
  <si>
    <t>240401001</t>
  </si>
  <si>
    <t>2458009841</t>
  </si>
  <si>
    <t>ООО "Лифтремонт"</t>
  </si>
  <si>
    <t>2458000334</t>
  </si>
  <si>
    <t>245801001</t>
  </si>
  <si>
    <t>ООО "Птицефабрика "Сибирская губерния"</t>
  </si>
  <si>
    <t>2404010992</t>
  </si>
  <si>
    <t>ООО "УК"Заказчик ЖКУ"</t>
  </si>
  <si>
    <t>2404012340</t>
  </si>
  <si>
    <t>Вознесенское</t>
  </si>
  <si>
    <t>04605405</t>
  </si>
  <si>
    <t>ООО "Жилсервис"</t>
  </si>
  <si>
    <t>2404005488</t>
  </si>
  <si>
    <t>Есаульское</t>
  </si>
  <si>
    <t>04605416</t>
  </si>
  <si>
    <t>МП ЖКУ Есаульского сельсовета</t>
  </si>
  <si>
    <t>2404008672</t>
  </si>
  <si>
    <t>ОАО Гравиметрическая экспедиция №3</t>
  </si>
  <si>
    <t>2466146520</t>
  </si>
  <si>
    <t>Зыковское</t>
  </si>
  <si>
    <t>04605420</t>
  </si>
  <si>
    <t>Красноярская дирекция по тепловодоснабжению</t>
  </si>
  <si>
    <t>7708503727</t>
  </si>
  <si>
    <t>246645014</t>
  </si>
  <si>
    <t>ООО "ЖКХ" Березовского района</t>
  </si>
  <si>
    <t>2404006033</t>
  </si>
  <si>
    <t>ООО "Зыковская сетевая компания"</t>
  </si>
  <si>
    <t>2404013827</t>
  </si>
  <si>
    <t>ООО Энергетик</t>
  </si>
  <si>
    <t>2404006058</t>
  </si>
  <si>
    <t>Маганское</t>
  </si>
  <si>
    <t>04605425</t>
  </si>
  <si>
    <t>поселок Березовка</t>
  </si>
  <si>
    <t>04605151</t>
  </si>
  <si>
    <t>Березовский филиал ГП "КрайДЭО"</t>
  </si>
  <si>
    <t>2454013163</t>
  </si>
  <si>
    <t>ОАО "Водмонтаж"</t>
  </si>
  <si>
    <t>2404001317</t>
  </si>
  <si>
    <t>ОАО "Енисейская ТГК (ТГК-13)"</t>
  </si>
  <si>
    <t>1901067718</t>
  </si>
  <si>
    <t>246050001</t>
  </si>
  <si>
    <t>ООО "Березовские коммуникационные системы-1"</t>
  </si>
  <si>
    <t>2404006548</t>
  </si>
  <si>
    <t>ООО "Водолей-2"</t>
  </si>
  <si>
    <t>2404011509</t>
  </si>
  <si>
    <t>ООО "Память-1"</t>
  </si>
  <si>
    <t>2404009725</t>
  </si>
  <si>
    <t>ООО "Торговый дом" п. Березовка</t>
  </si>
  <si>
    <t>2404011185</t>
  </si>
  <si>
    <t>Бирилюсский муниципальный район</t>
  </si>
  <si>
    <t>04606000</t>
  </si>
  <si>
    <t>Малокетское</t>
  </si>
  <si>
    <t>04606408</t>
  </si>
  <si>
    <t>Новобирилюсское</t>
  </si>
  <si>
    <t>04606416</t>
  </si>
  <si>
    <t>ООО "Коммунсервис"</t>
  </si>
  <si>
    <t>2405415102</t>
  </si>
  <si>
    <t>240501001</t>
  </si>
  <si>
    <t>Рассветовский сельсовет</t>
  </si>
  <si>
    <t>04606430</t>
  </si>
  <si>
    <t>ООО "Жилбытсервис"</t>
  </si>
  <si>
    <t>2405415543</t>
  </si>
  <si>
    <t>240541001</t>
  </si>
  <si>
    <t>Суриковское</t>
  </si>
  <si>
    <t>04606426</t>
  </si>
  <si>
    <t>ООО "Комфорт+"</t>
  </si>
  <si>
    <t>2405000186</t>
  </si>
  <si>
    <t>ООО "Теплосбыт"</t>
  </si>
  <si>
    <t>2405415832</t>
  </si>
  <si>
    <t>Боготольский муниципальный район</t>
  </si>
  <si>
    <t>04608000</t>
  </si>
  <si>
    <t>Александровское</t>
  </si>
  <si>
    <t>04608402</t>
  </si>
  <si>
    <t>МКП Боготольского района "Услуга"</t>
  </si>
  <si>
    <t>2444301420</t>
  </si>
  <si>
    <t>244431001</t>
  </si>
  <si>
    <t>МУП "РТЭК"</t>
  </si>
  <si>
    <t>2444001602</t>
  </si>
  <si>
    <t>244401001</t>
  </si>
  <si>
    <t>ООО "Полигон"</t>
  </si>
  <si>
    <t>2444303314</t>
  </si>
  <si>
    <t>Боготольское</t>
  </si>
  <si>
    <t>04608404</t>
  </si>
  <si>
    <t>ООО "Водоканал"</t>
  </si>
  <si>
    <t>2444000246</t>
  </si>
  <si>
    <t>Большекосульское</t>
  </si>
  <si>
    <t>04608407</t>
  </si>
  <si>
    <t>ОАО "Транссибнефть" Новосибирское РНУ</t>
  </si>
  <si>
    <t>240201001</t>
  </si>
  <si>
    <t>ОАО "Транссибнефть" филиал Новосибирское РНУ НПС "Каштан</t>
  </si>
  <si>
    <t>554250011</t>
  </si>
  <si>
    <t>Вагинское</t>
  </si>
  <si>
    <t>04608410</t>
  </si>
  <si>
    <t>Краснозаводское</t>
  </si>
  <si>
    <t>04608413</t>
  </si>
  <si>
    <t>ООО "Провинция плюс"</t>
  </si>
  <si>
    <t>2444302582</t>
  </si>
  <si>
    <t>Критовское</t>
  </si>
  <si>
    <t>04608416</t>
  </si>
  <si>
    <t>Чайковское</t>
  </si>
  <si>
    <t>04608419</t>
  </si>
  <si>
    <t>Юрьевское</t>
  </si>
  <si>
    <t>04608422</t>
  </si>
  <si>
    <t>Богучанский муниципальный район</t>
  </si>
  <si>
    <t>04609000</t>
  </si>
  <si>
    <t>Ангарское</t>
  </si>
  <si>
    <t>04609402</t>
  </si>
  <si>
    <t>ООО "Водные ресурсы"</t>
  </si>
  <si>
    <t>2407061730</t>
  </si>
  <si>
    <t>240701001</t>
  </si>
  <si>
    <t>Артюгинское</t>
  </si>
  <si>
    <t>04609404</t>
  </si>
  <si>
    <t>Белякинское</t>
  </si>
  <si>
    <t>04609407</t>
  </si>
  <si>
    <t>Богучанское</t>
  </si>
  <si>
    <t>04609410</t>
  </si>
  <si>
    <t>ОАО "РусГидро"</t>
  </si>
  <si>
    <t>2460066195</t>
  </si>
  <si>
    <t>997450001</t>
  </si>
  <si>
    <t>ООО "Богучанские ЭС"</t>
  </si>
  <si>
    <t>2407061515</t>
  </si>
  <si>
    <t>ООО "Богучанские тепловые сети"</t>
  </si>
  <si>
    <t>2407061522</t>
  </si>
  <si>
    <t>ООО "Жилье"</t>
  </si>
  <si>
    <t>2407062290</t>
  </si>
  <si>
    <t>Говорковское</t>
  </si>
  <si>
    <t>04609413</t>
  </si>
  <si>
    <t>Красногорьевское</t>
  </si>
  <si>
    <t>04609418</t>
  </si>
  <si>
    <t>Манзенское</t>
  </si>
  <si>
    <t>04609419</t>
  </si>
  <si>
    <t>Невонское</t>
  </si>
  <si>
    <t>04609422</t>
  </si>
  <si>
    <t>Нижнетерянское</t>
  </si>
  <si>
    <t>04609424</t>
  </si>
  <si>
    <t>Новохайское</t>
  </si>
  <si>
    <t>04609423</t>
  </si>
  <si>
    <t>Октябрьское</t>
  </si>
  <si>
    <t>04609445</t>
  </si>
  <si>
    <t>ФБУ "Объединение исправительных учреждений №26" ГУФСИН по Красноярскому краю</t>
  </si>
  <si>
    <t>2407011169</t>
  </si>
  <si>
    <t>Осиновомысское</t>
  </si>
  <si>
    <t>04609425</t>
  </si>
  <si>
    <t>Пинчугское</t>
  </si>
  <si>
    <t>04609428</t>
  </si>
  <si>
    <t>Таежнинское</t>
  </si>
  <si>
    <t>04609430</t>
  </si>
  <si>
    <t>ЗАО "БоАЗ"</t>
  </si>
  <si>
    <t>2465102746</t>
  </si>
  <si>
    <t>Такучетское</t>
  </si>
  <si>
    <t>04609431</t>
  </si>
  <si>
    <t>Хребтовское</t>
  </si>
  <si>
    <t>04609433</t>
  </si>
  <si>
    <t>Чуноярское</t>
  </si>
  <si>
    <t>04609434</t>
  </si>
  <si>
    <t>Шиверское</t>
  </si>
  <si>
    <t>04609440</t>
  </si>
  <si>
    <t>Большемуртинский муниципальный район</t>
  </si>
  <si>
    <t>04610000</t>
  </si>
  <si>
    <t>Айтатское</t>
  </si>
  <si>
    <t>04610402</t>
  </si>
  <si>
    <t>Бартатское</t>
  </si>
  <si>
    <t>04610404</t>
  </si>
  <si>
    <t>Верх-Казанское</t>
  </si>
  <si>
    <t>04610407</t>
  </si>
  <si>
    <t>04610410</t>
  </si>
  <si>
    <t>Ентаульское</t>
  </si>
  <si>
    <t>04610413</t>
  </si>
  <si>
    <t>Межовское</t>
  </si>
  <si>
    <t>04610416</t>
  </si>
  <si>
    <t>ИП Хасанов</t>
  </si>
  <si>
    <t>240800322914</t>
  </si>
  <si>
    <t>отсутствует</t>
  </si>
  <si>
    <t>Поселок Большая Мурта</t>
  </si>
  <si>
    <t>04610151</t>
  </si>
  <si>
    <t>ООО "Обслуживание коммунального комплекса"</t>
  </si>
  <si>
    <t>2408005552</t>
  </si>
  <si>
    <t>240801001</t>
  </si>
  <si>
    <t>Раздольненское</t>
  </si>
  <si>
    <t>04610428</t>
  </si>
  <si>
    <t>Российское</t>
  </si>
  <si>
    <t>04610419</t>
  </si>
  <si>
    <t>Таловское</t>
  </si>
  <si>
    <t>04610422</t>
  </si>
  <si>
    <t>Юксеевское</t>
  </si>
  <si>
    <t>04610425</t>
  </si>
  <si>
    <t>п Предивинск</t>
  </si>
  <si>
    <t>04610155</t>
  </si>
  <si>
    <t>Большеулуйский муниципальный район</t>
  </si>
  <si>
    <t>04611000</t>
  </si>
  <si>
    <t>Большеулуйское</t>
  </si>
  <si>
    <t>04611407</t>
  </si>
  <si>
    <t>ОАО "Ачинский НПЗ ВНК"</t>
  </si>
  <si>
    <t>2443000518</t>
  </si>
  <si>
    <t>ООО "КоммунСтройСервис"</t>
  </si>
  <si>
    <t>2409000116</t>
  </si>
  <si>
    <t>240901001</t>
  </si>
  <si>
    <t>ООО "Рубин"</t>
  </si>
  <si>
    <t>2409700703</t>
  </si>
  <si>
    <t>240971001</t>
  </si>
  <si>
    <t>ООО "Улуйское"</t>
  </si>
  <si>
    <t>2409700541</t>
  </si>
  <si>
    <t>Кытатское</t>
  </si>
  <si>
    <t>04611419</t>
  </si>
  <si>
    <t>Город Ачинск</t>
  </si>
  <si>
    <t>04703000</t>
  </si>
  <si>
    <t>ГП Красноярского края "КрасАвиа"</t>
  </si>
  <si>
    <t>8801010904</t>
  </si>
  <si>
    <t>241101001</t>
  </si>
  <si>
    <t>ЗАО "Промэнерго"</t>
  </si>
  <si>
    <t>2443022857</t>
  </si>
  <si>
    <t>ЗАО "СИБИРЬ АВИА СЕРВИС"</t>
  </si>
  <si>
    <t>2466102668</t>
  </si>
  <si>
    <t>МП "Ярцевские авиационные перевозки"</t>
  </si>
  <si>
    <t>2447010940</t>
  </si>
  <si>
    <t>244701001</t>
  </si>
  <si>
    <t>МУП "Ачинские коммунальные системы"</t>
  </si>
  <si>
    <t>2443031957</t>
  </si>
  <si>
    <t>МУП "Ачинский транспорт"</t>
  </si>
  <si>
    <t>2443033707</t>
  </si>
  <si>
    <t>ОАО "Ачинская хлебная база № 17"</t>
  </si>
  <si>
    <t>2443005481</t>
  </si>
  <si>
    <t>ОАО "Русал Ачинск"</t>
  </si>
  <si>
    <t>2443005570</t>
  </si>
  <si>
    <t>997550001</t>
  </si>
  <si>
    <t>ООО "Аэропорт "Ачинск"</t>
  </si>
  <si>
    <t>2443027421</t>
  </si>
  <si>
    <t>ООО "Топливо-заправочная компания Енисей"</t>
  </si>
  <si>
    <t>2411019700</t>
  </si>
  <si>
    <t>ООО "ЭРА Терминал"</t>
  </si>
  <si>
    <t>2411015448</t>
  </si>
  <si>
    <t>ООО Керамзитовый завод</t>
  </si>
  <si>
    <t>2443026756</t>
  </si>
  <si>
    <t>Общество с ограниченной ответственностью "Аэропортовый комплекс "Шушенское"</t>
  </si>
  <si>
    <t>2442011108</t>
  </si>
  <si>
    <t>244201001</t>
  </si>
  <si>
    <t>ФГУП "Туруханское авиапредприятие"</t>
  </si>
  <si>
    <t>2437001665</t>
  </si>
  <si>
    <t>243701001</t>
  </si>
  <si>
    <t>Филиал ООО «Теплосеть»</t>
  </si>
  <si>
    <t>4701005692</t>
  </si>
  <si>
    <t>244343001</t>
  </si>
  <si>
    <t>Город Боготол</t>
  </si>
  <si>
    <t>04706000</t>
  </si>
  <si>
    <t>ОАО «БТЭК»</t>
  </si>
  <si>
    <t>2444303071</t>
  </si>
  <si>
    <t>ООО «Теплоэнергетический комплекс» города Боготола</t>
  </si>
  <si>
    <t>2444000486</t>
  </si>
  <si>
    <t>Город Бородино</t>
  </si>
  <si>
    <t>04707000</t>
  </si>
  <si>
    <t>ООО "Бородинский комплекс жилищно-коммунальных услуг"</t>
  </si>
  <si>
    <t>2445002704</t>
  </si>
  <si>
    <t>244501001</t>
  </si>
  <si>
    <t>ООО "Бородинское Энергоуправление"</t>
  </si>
  <si>
    <t>2445002253</t>
  </si>
  <si>
    <t>ООО "Интегра"</t>
  </si>
  <si>
    <t>2464111032</t>
  </si>
  <si>
    <t>246401001</t>
  </si>
  <si>
    <t>ООО "Строительная компания"</t>
  </si>
  <si>
    <t>2452023938</t>
  </si>
  <si>
    <t>245201001</t>
  </si>
  <si>
    <t>Филиал ОАО «СУЭК-Красноярск» «Разрез Бородинский»</t>
  </si>
  <si>
    <t>2466152267</t>
  </si>
  <si>
    <t>244502001</t>
  </si>
  <si>
    <t>Город Дивногорск</t>
  </si>
  <si>
    <t>04709000</t>
  </si>
  <si>
    <t>МУП "ЭС" г.Дивногорск</t>
  </si>
  <si>
    <t>2446001206</t>
  </si>
  <si>
    <t>244601001</t>
  </si>
  <si>
    <t>ОАО "Дивногорские тепловые сети"</t>
  </si>
  <si>
    <t>2460237884</t>
  </si>
  <si>
    <t>ОАО "Красноярская ГЭС"</t>
  </si>
  <si>
    <t>2446000322</t>
  </si>
  <si>
    <t>ООО "Дивногорский водоканал"</t>
  </si>
  <si>
    <t>2464076268</t>
  </si>
  <si>
    <t>ООО "Коммунальные Технологии"</t>
  </si>
  <si>
    <t>2446031176</t>
  </si>
  <si>
    <t>ООО «Тепловая сбытовая компания плюс»</t>
  </si>
  <si>
    <t>2446031539</t>
  </si>
  <si>
    <t>Город Енисейск</t>
  </si>
  <si>
    <t>04712000</t>
  </si>
  <si>
    <t>МУП  "Очистные сооружения"</t>
  </si>
  <si>
    <t>2447011172</t>
  </si>
  <si>
    <t>МУП г. Енисейска "Городской коммунальный сервис"</t>
  </si>
  <si>
    <t>2447007828</t>
  </si>
  <si>
    <t>ФБУ ОИУ-2 ОУХД ГУФСИН России по Красноярскому краю</t>
  </si>
  <si>
    <t>2447004802</t>
  </si>
  <si>
    <t>Город Канск</t>
  </si>
  <si>
    <t>04720000</t>
  </si>
  <si>
    <t>КГБУСО "Канский психоневрологический интернат"</t>
  </si>
  <si>
    <t>2450003647</t>
  </si>
  <si>
    <t>245001001</t>
  </si>
  <si>
    <t>МУП "Канский Электросетьсбыт"</t>
  </si>
  <si>
    <t>2450017488</t>
  </si>
  <si>
    <t>ОАО "Гортепло"</t>
  </si>
  <si>
    <t>2450018770</t>
  </si>
  <si>
    <t>ОАО "Канская ТЭЦ"</t>
  </si>
  <si>
    <t>2460237891</t>
  </si>
  <si>
    <t>ОАО Красноярскнефтепродукт филиал Восточный</t>
  </si>
  <si>
    <t>2460002949</t>
  </si>
  <si>
    <t>ООО "Водоканал-сервис"</t>
  </si>
  <si>
    <t>2450019630</t>
  </si>
  <si>
    <t>ООО "Генерация Т"</t>
  </si>
  <si>
    <t>2464262923</t>
  </si>
  <si>
    <t>ООО "Канские Тепловые Сети"</t>
  </si>
  <si>
    <t>2450001880</t>
  </si>
  <si>
    <t>2450020755</t>
  </si>
  <si>
    <t>ООО "Тепло-Сбыт"</t>
  </si>
  <si>
    <t>2464242910</t>
  </si>
  <si>
    <t>ООО Тепло-Сбыт-Сервис</t>
  </si>
  <si>
    <t>2450012842</t>
  </si>
  <si>
    <t>Город Красноярск</t>
  </si>
  <si>
    <t>04701000</t>
  </si>
  <si>
    <t>ГП КК "Центр развития коммунального комплекса"</t>
  </si>
  <si>
    <t>2460050766</t>
  </si>
  <si>
    <t>ГПКК "Центр транспортной логистики"</t>
  </si>
  <si>
    <t>2466083888</t>
  </si>
  <si>
    <t>ЗАО  Сибирский ЭНТЦ</t>
  </si>
  <si>
    <t>5407103263</t>
  </si>
  <si>
    <t>246302001</t>
  </si>
  <si>
    <t>ЗАО "КрасПТМ"</t>
  </si>
  <si>
    <t>2463045877</t>
  </si>
  <si>
    <t>ЗАО "Красноярский ДОК"</t>
  </si>
  <si>
    <t>2464004168</t>
  </si>
  <si>
    <t>ЗАО "Красный Яр АО"</t>
  </si>
  <si>
    <t>7701243572</t>
  </si>
  <si>
    <t>246101001</t>
  </si>
  <si>
    <t>ЗАО "Система"</t>
  </si>
  <si>
    <t>4205173700</t>
  </si>
  <si>
    <t>420501001</t>
  </si>
  <si>
    <t>ЗАО "Флагман-инвест"</t>
  </si>
  <si>
    <t>2465067548</t>
  </si>
  <si>
    <t>ЗАО «РН-Энергонефть»</t>
  </si>
  <si>
    <t>7706184465</t>
  </si>
  <si>
    <t>246543001</t>
  </si>
  <si>
    <t>ЗАО Лыжный стадион "Ветлужанка"</t>
  </si>
  <si>
    <t>2463011331</t>
  </si>
  <si>
    <t>246301001</t>
  </si>
  <si>
    <t>ЗАО ПСК "Союз"</t>
  </si>
  <si>
    <t>2464007521</t>
  </si>
  <si>
    <t>540501001</t>
  </si>
  <si>
    <t>ЗАО ТЦ "Красноярье"</t>
  </si>
  <si>
    <t>2451000180</t>
  </si>
  <si>
    <t>245101001</t>
  </si>
  <si>
    <t>ИП Полынцев</t>
  </si>
  <si>
    <t>246001293023</t>
  </si>
  <si>
    <t>Красноярский научный центр СО РАН</t>
  </si>
  <si>
    <t>2463002263</t>
  </si>
  <si>
    <t>Красноярское отделение филиала "Сибирский" ОАО "Оборонэнергосбыт"</t>
  </si>
  <si>
    <t>7704731218</t>
  </si>
  <si>
    <t>246645001</t>
  </si>
  <si>
    <t>ОАО " РУСАЛ Красноярск"</t>
  </si>
  <si>
    <t>2465000141</t>
  </si>
  <si>
    <t>ОАО "Автоспецбаза"</t>
  </si>
  <si>
    <t>2466245458</t>
  </si>
  <si>
    <t>ОАО "Горевский ГОК"</t>
  </si>
  <si>
    <t>2426000250</t>
  </si>
  <si>
    <t>242601001</t>
  </si>
  <si>
    <t>ОАО "ДОЗ 2 и К"</t>
  </si>
  <si>
    <t>2462023422</t>
  </si>
  <si>
    <t>246201001</t>
  </si>
  <si>
    <t>ОАО "КЗСК"</t>
  </si>
  <si>
    <t>2462004363</t>
  </si>
  <si>
    <t>246750001</t>
  </si>
  <si>
    <t>ОАО "Красмаш"</t>
  </si>
  <si>
    <t>2462206345</t>
  </si>
  <si>
    <t>ОАО "Красноярская ТЭЦ-1"</t>
  </si>
  <si>
    <t>2460237926</t>
  </si>
  <si>
    <t>ОАО "Красноярская теплотранспортная компания"</t>
  </si>
  <si>
    <t>2460237933</t>
  </si>
  <si>
    <t>ОАО "Красноярская электрокотельная"</t>
  </si>
  <si>
    <t>2460237845</t>
  </si>
  <si>
    <t>ОАО "Красноярский ЭВРЗ"</t>
  </si>
  <si>
    <t>2460083169</t>
  </si>
  <si>
    <t>ОАО "Красноярсккомбытопторг"</t>
  </si>
  <si>
    <t>2463008931</t>
  </si>
  <si>
    <t>ОАО "Красноярскэнергосбыт"</t>
  </si>
  <si>
    <t>2466132221</t>
  </si>
  <si>
    <t>ОАО "Красфарма"</t>
  </si>
  <si>
    <t>2464010490</t>
  </si>
  <si>
    <t>ОАО "Красцветмет"</t>
  </si>
  <si>
    <t>2451000818</t>
  </si>
  <si>
    <t>ОАО "РЖД"</t>
  </si>
  <si>
    <t>246602001</t>
  </si>
  <si>
    <t>ОАО "СУЭК -Красноярск"</t>
  </si>
  <si>
    <t>ОАО "Славянка"</t>
  </si>
  <si>
    <t>7702707386</t>
  </si>
  <si>
    <t>ОАО "ХМЗ"</t>
  </si>
  <si>
    <t>2464003340</t>
  </si>
  <si>
    <t>ОАО «Красноярсккрайгаз»</t>
  </si>
  <si>
    <t>2460220440</t>
  </si>
  <si>
    <t>ОАО «ЭСК РусГидро»</t>
  </si>
  <si>
    <t>7804403972</t>
  </si>
  <si>
    <t>772801001</t>
  </si>
  <si>
    <t>ОАО Красноярскграфит</t>
  </si>
  <si>
    <t>2464075377</t>
  </si>
  <si>
    <t>ОАО ПО "Красноярский завод комбайнов"</t>
  </si>
  <si>
    <t>2460053936</t>
  </si>
  <si>
    <t>ОАО Санаторий Енисей</t>
  </si>
  <si>
    <t>2463026779</t>
  </si>
  <si>
    <t>ООО  "ТЕПЛОВЫЕ СЕТИ"</t>
  </si>
  <si>
    <t>2452040490</t>
  </si>
  <si>
    <t>ООО "Аквилон электросети"</t>
  </si>
  <si>
    <t>2465285722</t>
  </si>
  <si>
    <t>ООО "Альфа"</t>
  </si>
  <si>
    <t>2460001399</t>
  </si>
  <si>
    <t>ООО "Вотэл"</t>
  </si>
  <si>
    <t>2464206132</t>
  </si>
  <si>
    <t>ООО "Вторичные ресурсы"</t>
  </si>
  <si>
    <t>2460070346</t>
  </si>
  <si>
    <t>ООО "Делком"</t>
  </si>
  <si>
    <t>2465243176</t>
  </si>
  <si>
    <t>ООО "ЕнисейЭнергоСервис"</t>
  </si>
  <si>
    <t>2463058587</t>
  </si>
  <si>
    <t>ООО "Искра-Энергосети"</t>
  </si>
  <si>
    <t>2463037964</t>
  </si>
  <si>
    <t>ООО "КЛМ - Энерго"</t>
  </si>
  <si>
    <t>2466119189</t>
  </si>
  <si>
    <t>ООО "Коммерц Строй"</t>
  </si>
  <si>
    <t>2463050757</t>
  </si>
  <si>
    <t>781101001</t>
  </si>
  <si>
    <t>ООО "Контакт"</t>
  </si>
  <si>
    <t>2462208303</t>
  </si>
  <si>
    <t>ООО "КраМЗЭнерго"</t>
  </si>
  <si>
    <t>2465076373</t>
  </si>
  <si>
    <t>ООО "Крамз"</t>
  </si>
  <si>
    <t>2465043748</t>
  </si>
  <si>
    <t>ООО "Крамз-ТЕЛЕКОМ"</t>
  </si>
  <si>
    <t>2465050054</t>
  </si>
  <si>
    <t>ООО "КрасТЭК"</t>
  </si>
  <si>
    <t>2460062553</t>
  </si>
  <si>
    <t>ООО "Красноярский жилищно-коммунальный комплекс"</t>
  </si>
  <si>
    <t>2466114215</t>
  </si>
  <si>
    <t>ООО "Красноярский цемент"</t>
  </si>
  <si>
    <t>2464054271</t>
  </si>
  <si>
    <t>ООО "Новые технологии"</t>
  </si>
  <si>
    <t>2465218691</t>
  </si>
  <si>
    <t>ООО "РН-Энерго"</t>
  </si>
  <si>
    <t>7706525041</t>
  </si>
  <si>
    <t>772501001</t>
  </si>
  <si>
    <t>ООО "РСК Сибиряк"</t>
  </si>
  <si>
    <t>2465208005</t>
  </si>
  <si>
    <t>ООО "РСК"</t>
  </si>
  <si>
    <t>2463064830</t>
  </si>
  <si>
    <t>ООО "Русэнергоресурс"</t>
  </si>
  <si>
    <t>7706288496</t>
  </si>
  <si>
    <t>770601001</t>
  </si>
  <si>
    <t>ООО "Русэнергосбыт Сибирь"</t>
  </si>
  <si>
    <t>2465115953</t>
  </si>
  <si>
    <t>ООО "СКС"</t>
  </si>
  <si>
    <t>2463212510</t>
  </si>
  <si>
    <t>ООО "СП-Энергосервис"</t>
  </si>
  <si>
    <t>2465240697</t>
  </si>
  <si>
    <t>ООО "Северный город"</t>
  </si>
  <si>
    <t>2464106177</t>
  </si>
  <si>
    <t>ООО "Сетевая территориальная компания"</t>
  </si>
  <si>
    <t>2464242162</t>
  </si>
  <si>
    <t>ООО "Сибирская энергетическая компания"</t>
  </si>
  <si>
    <t>2463228743</t>
  </si>
  <si>
    <t>ООО "ТЭС"</t>
  </si>
  <si>
    <t>2464031718</t>
  </si>
  <si>
    <t>ООО "Терминал"</t>
  </si>
  <si>
    <t>5406358558</t>
  </si>
  <si>
    <t>240601001</t>
  </si>
  <si>
    <t>ООО "Трансферэнерго"</t>
  </si>
  <si>
    <t>2466252462</t>
  </si>
  <si>
    <t>ООО "ФармЭнерго"</t>
  </si>
  <si>
    <t>2464215761</t>
  </si>
  <si>
    <t>ООО "Хельд"</t>
  </si>
  <si>
    <t>2461215594</t>
  </si>
  <si>
    <t>ООО "Шиноремонтный завод"</t>
  </si>
  <si>
    <t>2460044402</t>
  </si>
  <si>
    <t>ООО "Элеком"</t>
  </si>
  <si>
    <t>2464099890</t>
  </si>
  <si>
    <t>ООО "Электрические сети Сибири"</t>
  </si>
  <si>
    <t>2460235372</t>
  </si>
  <si>
    <t>ООО "Электросан"</t>
  </si>
  <si>
    <t>2462003384</t>
  </si>
  <si>
    <t>ООО "Эликом"</t>
  </si>
  <si>
    <t>2465219085</t>
  </si>
  <si>
    <t>ООО "Энерготранзит"</t>
  </si>
  <si>
    <t>2466152387</t>
  </si>
  <si>
    <t>ООО "Энергоцентр"</t>
  </si>
  <si>
    <t>2464104691</t>
  </si>
  <si>
    <t>ООО "Ярэнергосервис"</t>
  </si>
  <si>
    <t>2465085699</t>
  </si>
  <si>
    <t>ООО «Азимут»</t>
  </si>
  <si>
    <t>2465239518</t>
  </si>
  <si>
    <t>ООО «Крастерм»</t>
  </si>
  <si>
    <t>2465260421</t>
  </si>
  <si>
    <t>ООО «Орбита»</t>
  </si>
  <si>
    <t>2466244101</t>
  </si>
  <si>
    <t>ООО «Песчанка Энерго»</t>
  </si>
  <si>
    <t>2466258908</t>
  </si>
  <si>
    <t>ООО «Тепловая энергетическая компания»</t>
  </si>
  <si>
    <t>2462206835</t>
  </si>
  <si>
    <t>ООО Интек</t>
  </si>
  <si>
    <t>2465219078</t>
  </si>
  <si>
    <t>ООО Красэлектросервис</t>
  </si>
  <si>
    <t>2464055525</t>
  </si>
  <si>
    <t>ООО Курорт Озеро Учум</t>
  </si>
  <si>
    <t>2463061773</t>
  </si>
  <si>
    <t>ООО МД</t>
  </si>
  <si>
    <t>2464071943</t>
  </si>
  <si>
    <t>ООО ПСК "Омега"</t>
  </si>
  <si>
    <t>2465012193</t>
  </si>
  <si>
    <t>ООО РЕД-Сибирь</t>
  </si>
  <si>
    <t>2465097486</t>
  </si>
  <si>
    <t>ООО СК "Вектор"</t>
  </si>
  <si>
    <t>2465280548</t>
  </si>
  <si>
    <t>Пассажирское  вагонное депо Красноярск Енисейского филиала открытого акционерного общества "Федеральная  пассажирская компания"</t>
  </si>
  <si>
    <t>7708709686</t>
  </si>
  <si>
    <t>246043001</t>
  </si>
  <si>
    <t>ФГАОУ ВПО "Сибирский федеральный университет"</t>
  </si>
  <si>
    <t>2463011853</t>
  </si>
  <si>
    <t>246331001</t>
  </si>
  <si>
    <t>ФГУ "Красноярская квартирно-эксплуатационная часть района" МО РФ</t>
  </si>
  <si>
    <t>2465035000</t>
  </si>
  <si>
    <t>ФГУП ПО Красноярский химический комбинат "Енисей"</t>
  </si>
  <si>
    <t>2451000046</t>
  </si>
  <si>
    <t>Филиал ОАО "МРСК Сибири" - "Красноярскэнерго"</t>
  </si>
  <si>
    <t>2460069527</t>
  </si>
  <si>
    <t>246002001</t>
  </si>
  <si>
    <t>Филиал ОАО "Пивоваренная компания "Балтика" - "Балтика - Пикра"</t>
  </si>
  <si>
    <t>7830001405</t>
  </si>
  <si>
    <t>783450001</t>
  </si>
  <si>
    <t>Филиал ОАО "РЭУ" "Иркутский"</t>
  </si>
  <si>
    <t>7714783092</t>
  </si>
  <si>
    <t>381143001</t>
  </si>
  <si>
    <t>филиал "Сибирский" ОАО "Оборонэнерго"</t>
  </si>
  <si>
    <t>7704726225</t>
  </si>
  <si>
    <t>540743001</t>
  </si>
  <si>
    <t>Город Лесосибирск</t>
  </si>
  <si>
    <t>04722000</t>
  </si>
  <si>
    <t>ЗАО "Новоенисейский ЛХК"</t>
  </si>
  <si>
    <t>2454012346</t>
  </si>
  <si>
    <t>245401001</t>
  </si>
  <si>
    <t>ЗАО "Сибирский лесохимический завод"</t>
  </si>
  <si>
    <t>2454019736</t>
  </si>
  <si>
    <t>ЗАО Лесосибирский ЛПК</t>
  </si>
  <si>
    <t>2454002002</t>
  </si>
  <si>
    <t>КГБУ СО "Енисейский психоневрологический интернат"</t>
  </si>
  <si>
    <t>2466212572</t>
  </si>
  <si>
    <t>МУП "ЖКХ г. Лесосибирска"</t>
  </si>
  <si>
    <t>2454017182</t>
  </si>
  <si>
    <t>МУП "ППЖКХ № 5 п. Стрелка"</t>
  </si>
  <si>
    <t>2454000661</t>
  </si>
  <si>
    <t>ОАО Енисейская сплавная контора</t>
  </si>
  <si>
    <t>2454003341</t>
  </si>
  <si>
    <t>ООО "ЖКХ ЛДК №1"</t>
  </si>
  <si>
    <t>2454022810</t>
  </si>
  <si>
    <t>ООО "ПромЛизинг"</t>
  </si>
  <si>
    <t>2464020258</t>
  </si>
  <si>
    <t>ООО "Чистый город"</t>
  </si>
  <si>
    <t>2454015837</t>
  </si>
  <si>
    <t>Город Минусинск</t>
  </si>
  <si>
    <t>04723000</t>
  </si>
  <si>
    <t>ЗАО "Минусинские городские ЭС"</t>
  </si>
  <si>
    <t>2455021216</t>
  </si>
  <si>
    <t>245501001</t>
  </si>
  <si>
    <t>ИП Кривобоков Виталий Александрович</t>
  </si>
  <si>
    <t>246000032685</t>
  </si>
  <si>
    <t>МУП г. Минусинска "Минусинское городское хозяйство"</t>
  </si>
  <si>
    <t>2455029568</t>
  </si>
  <si>
    <t>МУП города Минусинска "Горводоканал"</t>
  </si>
  <si>
    <t>2455029945</t>
  </si>
  <si>
    <t>ОАО "Енисейская ТГК (ТГК-13)" Минусинская ТЭЦ</t>
  </si>
  <si>
    <t>245502001</t>
  </si>
  <si>
    <t>ООО "Ермак"</t>
  </si>
  <si>
    <t>2455017724</t>
  </si>
  <si>
    <t>ООО "Электрогаз"</t>
  </si>
  <si>
    <t>2455023541</t>
  </si>
  <si>
    <t>ООО "Электрокомплекс"</t>
  </si>
  <si>
    <t>2455031278</t>
  </si>
  <si>
    <t>ООО «Свет»</t>
  </si>
  <si>
    <t>2455026165</t>
  </si>
  <si>
    <t>Город Назарово</t>
  </si>
  <si>
    <t>04726000</t>
  </si>
  <si>
    <t>ЗАО «Разрез Назаровский»</t>
  </si>
  <si>
    <t>2456002745</t>
  </si>
  <si>
    <t>245601001</t>
  </si>
  <si>
    <t>МУП "Комбинат благоустройства и озеленения"</t>
  </si>
  <si>
    <t>2456010217</t>
  </si>
  <si>
    <t>ОАО "Назаровская ГРЭС"</t>
  </si>
  <si>
    <t>2460237901</t>
  </si>
  <si>
    <t>2456009765</t>
  </si>
  <si>
    <t>ООО "Горняк"</t>
  </si>
  <si>
    <t>2456003682</t>
  </si>
  <si>
    <t>ООО "Промтеплоэнерго"</t>
  </si>
  <si>
    <t>2456011468</t>
  </si>
  <si>
    <t>ООО "Тепло"</t>
  </si>
  <si>
    <t>2456010986</t>
  </si>
  <si>
    <t>ООО ПГ  «Компас»</t>
  </si>
  <si>
    <t>2456010023</t>
  </si>
  <si>
    <t>Город Норильск</t>
  </si>
  <si>
    <t>04729000</t>
  </si>
  <si>
    <t>"Норильскэнерго" - филиал ОАО "ГМК "Норильский никель"</t>
  </si>
  <si>
    <t>8401005730</t>
  </si>
  <si>
    <t>245703001</t>
  </si>
  <si>
    <t>ЗАО "Норильск-Телеком"</t>
  </si>
  <si>
    <t>2457067199</t>
  </si>
  <si>
    <t>245701001</t>
  </si>
  <si>
    <t>ЗАО "Оганер-Комплекс"</t>
  </si>
  <si>
    <t>2457042370</t>
  </si>
  <si>
    <t>МУП "Коммунальные объединенные системы"</t>
  </si>
  <si>
    <t>2457029066</t>
  </si>
  <si>
    <t>Норильский филиал ОАО "Авиакомпания "Таймыр"</t>
  </si>
  <si>
    <t>8401008386</t>
  </si>
  <si>
    <t>ОАО "Норильско-Таймырская энергетическая компания"</t>
  </si>
  <si>
    <t>2457058356</t>
  </si>
  <si>
    <t>ОАО "Таймырэнерго"</t>
  </si>
  <si>
    <t>2449002060</t>
  </si>
  <si>
    <t>ООО  УК "Энерготех"</t>
  </si>
  <si>
    <t>2457039314</t>
  </si>
  <si>
    <t>ООО "Аэропорт "Норильск"</t>
  </si>
  <si>
    <t>2457067174</t>
  </si>
  <si>
    <t>ООО "Байкал-2000"</t>
  </si>
  <si>
    <t>2457047410</t>
  </si>
  <si>
    <t>ООО "ГлавЭнергоСбыт"</t>
  </si>
  <si>
    <t>7725571452</t>
  </si>
  <si>
    <t>ООО "Жилищный трест"</t>
  </si>
  <si>
    <t>2457055612</t>
  </si>
  <si>
    <t>ООО "НЖЭК"</t>
  </si>
  <si>
    <t>2457070804</t>
  </si>
  <si>
    <t>ООО "Нордсервис"</t>
  </si>
  <si>
    <t>2457046449</t>
  </si>
  <si>
    <t>ООО "Объединение коммунальников №1"</t>
  </si>
  <si>
    <t>2457046142</t>
  </si>
  <si>
    <t>ООО "СеверныйБыт"</t>
  </si>
  <si>
    <t>2457072713</t>
  </si>
  <si>
    <t>ООО "Стройбытсервис"</t>
  </si>
  <si>
    <t>2457046030</t>
  </si>
  <si>
    <t>ООО "Талнахбыт"</t>
  </si>
  <si>
    <t>2457047435</t>
  </si>
  <si>
    <t>Город Сосновоборск</t>
  </si>
  <si>
    <t>04733000</t>
  </si>
  <si>
    <t>МУП "Жилкомсервис" г. Сосновоборск</t>
  </si>
  <si>
    <t>2458008862</t>
  </si>
  <si>
    <t>ОАО "Красноярская ТЭЦ-4"</t>
  </si>
  <si>
    <t>2460237877</t>
  </si>
  <si>
    <t>ООО "РемСтройКомплект"</t>
  </si>
  <si>
    <t>7703621117</t>
  </si>
  <si>
    <t>ООО "Ремонт +"</t>
  </si>
  <si>
    <t>2464237268</t>
  </si>
  <si>
    <t>ООО "СибГорСтрой"</t>
  </si>
  <si>
    <t>2464076324</t>
  </si>
  <si>
    <t>ООО "СтройКом"</t>
  </si>
  <si>
    <t>2464237282</t>
  </si>
  <si>
    <t>Город Шарыпово</t>
  </si>
  <si>
    <t>04740000</t>
  </si>
  <si>
    <t>Закрытое акционерное общество «Разрез Березовский»</t>
  </si>
  <si>
    <t>2459018895</t>
  </si>
  <si>
    <t>245901001</t>
  </si>
  <si>
    <t>ООО "Металлист"</t>
  </si>
  <si>
    <t>2459010631</t>
  </si>
  <si>
    <t>ООО "Предприятие Жилищно-Коммунального хозяйства"</t>
  </si>
  <si>
    <t>2459012565</t>
  </si>
  <si>
    <t>ООО "Предприятие водоканализационного хозяйства"</t>
  </si>
  <si>
    <t>2459012251</t>
  </si>
  <si>
    <t>ООО "Система водоснабжения региона"</t>
  </si>
  <si>
    <t>2459014594</t>
  </si>
  <si>
    <t>ООО "Центр реализации коммунальных услуг"</t>
  </si>
  <si>
    <t>2459013819</t>
  </si>
  <si>
    <t>Филиал ОАО «Э.ОН Россия» «Тепловые сети Березовской ГРЭС»</t>
  </si>
  <si>
    <t>8602067092</t>
  </si>
  <si>
    <t>245902001</t>
  </si>
  <si>
    <t>Дзержинский район</t>
  </si>
  <si>
    <t>04613000</t>
  </si>
  <si>
    <t>Дзержинское</t>
  </si>
  <si>
    <t>04613410</t>
  </si>
  <si>
    <t>МУП "Дзержинское коммунальное предприятие"</t>
  </si>
  <si>
    <t>2410004186</t>
  </si>
  <si>
    <t>241001001</t>
  </si>
  <si>
    <t>ООО "Дзержинсккоммунсервис"</t>
  </si>
  <si>
    <t>2410000495</t>
  </si>
  <si>
    <t>ООО "Нижнеингашский жилищно-коммунальный комплекс"</t>
  </si>
  <si>
    <t>2428005335</t>
  </si>
  <si>
    <t>242801001</t>
  </si>
  <si>
    <t>ООО "Партнер"</t>
  </si>
  <si>
    <t>2465268702</t>
  </si>
  <si>
    <t>ООО "Электросеть" с. Дзержинское</t>
  </si>
  <si>
    <t>2410000946</t>
  </si>
  <si>
    <t>Михайловское</t>
  </si>
  <si>
    <t>04613419</t>
  </si>
  <si>
    <t>КГБУ СО «Дзержинский психоневрологический интернат»</t>
  </si>
  <si>
    <t>2410001361</t>
  </si>
  <si>
    <t>Емельяновский муниципальный район</t>
  </si>
  <si>
    <t>04614000</t>
  </si>
  <si>
    <t>04614413</t>
  </si>
  <si>
    <t>МУП Емельяновского района "Коммунальщик"</t>
  </si>
  <si>
    <t>2411013137</t>
  </si>
  <si>
    <t>Зеледеевское</t>
  </si>
  <si>
    <t>04614418</t>
  </si>
  <si>
    <t>Мининское</t>
  </si>
  <si>
    <t>04614428</t>
  </si>
  <si>
    <t>Поселок Емельяново</t>
  </si>
  <si>
    <t>04614151</t>
  </si>
  <si>
    <t>Емельяноское РМП "Энергосбыт"</t>
  </si>
  <si>
    <t>2411004492</t>
  </si>
  <si>
    <t>ОАО "Аэропорт Красноярск"</t>
  </si>
  <si>
    <t>2411017710</t>
  </si>
  <si>
    <t>ОАО Птицефабрика Заря</t>
  </si>
  <si>
    <t>2411015247</t>
  </si>
  <si>
    <t>ООО "Аэропорт Емельяново"</t>
  </si>
  <si>
    <t>2460213509</t>
  </si>
  <si>
    <t>ООО "Теплогенерирующая компания Емельяново"</t>
  </si>
  <si>
    <t>2411021561</t>
  </si>
  <si>
    <t>ООО "Энергия"</t>
  </si>
  <si>
    <t>2411019080</t>
  </si>
  <si>
    <t>ООО ПСК "ПроектСтройСервис"</t>
  </si>
  <si>
    <t>2411017653</t>
  </si>
  <si>
    <t>ООО Производственно-коммерческая фирма "Красэнергосервис"</t>
  </si>
  <si>
    <t>2466072734</t>
  </si>
  <si>
    <t>Солонцовское</t>
  </si>
  <si>
    <t>04614437</t>
  </si>
  <si>
    <t>МУП "Солонцыводоканалсбыт"</t>
  </si>
  <si>
    <t>2411016378</t>
  </si>
  <si>
    <t>МУП ЖКХ "Солонцы"</t>
  </si>
  <si>
    <t>2411022967</t>
  </si>
  <si>
    <t>Тальское</t>
  </si>
  <si>
    <t>04614440</t>
  </si>
  <si>
    <t>МУП ТСА "Коммунальное обслуживание"</t>
  </si>
  <si>
    <t>2411013056</t>
  </si>
  <si>
    <t>Устюгское</t>
  </si>
  <si>
    <t>04614443</t>
  </si>
  <si>
    <t>ООО "ЖилКомСервис"</t>
  </si>
  <si>
    <t>2411019643</t>
  </si>
  <si>
    <t>Частоостровское</t>
  </si>
  <si>
    <t>04614446</t>
  </si>
  <si>
    <t>МУПЕР "Частоостровское"</t>
  </si>
  <si>
    <t>2411013698</t>
  </si>
  <si>
    <t>Шуваевское</t>
  </si>
  <si>
    <t>04614449</t>
  </si>
  <si>
    <t>МУП "ЖКС" Шуваево</t>
  </si>
  <si>
    <t>2411016628</t>
  </si>
  <si>
    <t>ООО "Региональная тепловая компания"</t>
  </si>
  <si>
    <t>2411014638</t>
  </si>
  <si>
    <t>ООО "Электрические сети Енисейского ферросплавного завода"</t>
  </si>
  <si>
    <t>2411020825</t>
  </si>
  <si>
    <t>Элитовское</t>
  </si>
  <si>
    <t>04614404</t>
  </si>
  <si>
    <t>ЗАО Племенной завод "Элита"</t>
  </si>
  <si>
    <t>2411000346</t>
  </si>
  <si>
    <t>ООО "ЭлТЭК"</t>
  </si>
  <si>
    <t>2460207047</t>
  </si>
  <si>
    <t>Енисейский муниципальный район</t>
  </si>
  <si>
    <t>04615000</t>
  </si>
  <si>
    <t>Абалаковское</t>
  </si>
  <si>
    <t>04615402</t>
  </si>
  <si>
    <t>ЗАО "Енисейэнергоком"</t>
  </si>
  <si>
    <t>2447012176</t>
  </si>
  <si>
    <t>ОАО "Красноярскнефтепродукт" филиал "Северный"</t>
  </si>
  <si>
    <t>ООО "Енисейэнергоком"</t>
  </si>
  <si>
    <t>2447012666</t>
  </si>
  <si>
    <t>Верхнепашинское</t>
  </si>
  <si>
    <t>04615407</t>
  </si>
  <si>
    <t>Высокогорское</t>
  </si>
  <si>
    <t>04615408</t>
  </si>
  <si>
    <t>Городищенское</t>
  </si>
  <si>
    <t>04615410</t>
  </si>
  <si>
    <t>Епишинское</t>
  </si>
  <si>
    <t>04615409</t>
  </si>
  <si>
    <t>Железнодорожное</t>
  </si>
  <si>
    <t>04615411</t>
  </si>
  <si>
    <t>Кривлякское</t>
  </si>
  <si>
    <t>04615412</t>
  </si>
  <si>
    <t>Луговатское</t>
  </si>
  <si>
    <t>04615416</t>
  </si>
  <si>
    <t>ООО "Безымянское"</t>
  </si>
  <si>
    <t>2447009293</t>
  </si>
  <si>
    <t>Майское</t>
  </si>
  <si>
    <t>04615418</t>
  </si>
  <si>
    <t>Малобельское</t>
  </si>
  <si>
    <t>04615421</t>
  </si>
  <si>
    <t>Новогородокское</t>
  </si>
  <si>
    <t>04615434</t>
  </si>
  <si>
    <t>Новокаргинское</t>
  </si>
  <si>
    <t>04615437</t>
  </si>
  <si>
    <t>Новоназимовское</t>
  </si>
  <si>
    <t>04615425</t>
  </si>
  <si>
    <t>ООО "Коммунальщик-Н"</t>
  </si>
  <si>
    <t>2447008966</t>
  </si>
  <si>
    <t>Озерновское</t>
  </si>
  <si>
    <t>04615439</t>
  </si>
  <si>
    <t>Плотбищенское</t>
  </si>
  <si>
    <t>04615440</t>
  </si>
  <si>
    <t>Погодаевское</t>
  </si>
  <si>
    <t>04615441</t>
  </si>
  <si>
    <t>Подгорновское</t>
  </si>
  <si>
    <t>04615443</t>
  </si>
  <si>
    <t>Поселок Подтесово</t>
  </si>
  <si>
    <t>04615155</t>
  </si>
  <si>
    <t>Потаповское</t>
  </si>
  <si>
    <t>04615446</t>
  </si>
  <si>
    <t>Усть-Кемское</t>
  </si>
  <si>
    <t>04615452</t>
  </si>
  <si>
    <t>Усть-Питское</t>
  </si>
  <si>
    <t>04615455</t>
  </si>
  <si>
    <t>Чалбышевское</t>
  </si>
  <si>
    <t>04615456</t>
  </si>
  <si>
    <t>Шапкинское</t>
  </si>
  <si>
    <t>04615457</t>
  </si>
  <si>
    <t>Ярцевское</t>
  </si>
  <si>
    <t>04615458</t>
  </si>
  <si>
    <t>ООО "Ярцевская лесопромышленная компания"</t>
  </si>
  <si>
    <t>2447007031</t>
  </si>
  <si>
    <t>Ярцевский филиал ОАО "Лесосибирский ЛДК 1"</t>
  </si>
  <si>
    <t>2454003302</t>
  </si>
  <si>
    <t>244702002</t>
  </si>
  <si>
    <t>Ермаковский муниципальный район</t>
  </si>
  <si>
    <t>04616000</t>
  </si>
  <si>
    <t>Верхнеусинское</t>
  </si>
  <si>
    <t>04616404</t>
  </si>
  <si>
    <t>ООО "Квант"</t>
  </si>
  <si>
    <t>2413006431</t>
  </si>
  <si>
    <t>241301001</t>
  </si>
  <si>
    <t>Григорьевское</t>
  </si>
  <si>
    <t>04616407</t>
  </si>
  <si>
    <t>Ермаковское</t>
  </si>
  <si>
    <t>04616410</t>
  </si>
  <si>
    <t>ООО "Жилкомхоз" Ермаковский район</t>
  </si>
  <si>
    <t>2413006400</t>
  </si>
  <si>
    <t>ООО "Тепловик 2"</t>
  </si>
  <si>
    <t>2413006167</t>
  </si>
  <si>
    <t>ООО "Топаз"</t>
  </si>
  <si>
    <t>2413006600</t>
  </si>
  <si>
    <t>Ивановское</t>
  </si>
  <si>
    <t>04616414</t>
  </si>
  <si>
    <t>Мигнинское</t>
  </si>
  <si>
    <t>04616416</t>
  </si>
  <si>
    <t>Нижнесуэтукское</t>
  </si>
  <si>
    <t>04616419</t>
  </si>
  <si>
    <t>Новополтавское</t>
  </si>
  <si>
    <t>04616422</t>
  </si>
  <si>
    <t>Ойское</t>
  </si>
  <si>
    <t>04616428</t>
  </si>
  <si>
    <t>Разъезженское</t>
  </si>
  <si>
    <t>04616425</t>
  </si>
  <si>
    <t>Салбинское</t>
  </si>
  <si>
    <t>04616429</t>
  </si>
  <si>
    <t>Семенниковское</t>
  </si>
  <si>
    <t>04616431</t>
  </si>
  <si>
    <t>Танзыбейское</t>
  </si>
  <si>
    <t>04616434</t>
  </si>
  <si>
    <t>МУП "Стимул"</t>
  </si>
  <si>
    <t>2413007273</t>
  </si>
  <si>
    <t>ООО "Квант-2"</t>
  </si>
  <si>
    <t>2413007354</t>
  </si>
  <si>
    <t>ЗАТО город Железногорск</t>
  </si>
  <si>
    <t>04735000</t>
  </si>
  <si>
    <t>Красноярский филиал ОАО "НИКИМТ-Атомстрой"</t>
  </si>
  <si>
    <t>7715719854</t>
  </si>
  <si>
    <t>245243001</t>
  </si>
  <si>
    <t>МП ЗАТО Железногорск "Гортеплоэнерго"</t>
  </si>
  <si>
    <t>2452024096</t>
  </si>
  <si>
    <t>МП ЗАТО края "Жилищно-коммунальное хозяйство" п. Подгорный</t>
  </si>
  <si>
    <t>2452018455</t>
  </si>
  <si>
    <t>ОАО "АтомЭнергоСбыт"</t>
  </si>
  <si>
    <t>7704228075</t>
  </si>
  <si>
    <t>ОАО "ЕнисейАтомЭнергоСбыт"</t>
  </si>
  <si>
    <t>2452026696</t>
  </si>
  <si>
    <t>ОАО "Железногорская ТЭЦ"</t>
  </si>
  <si>
    <t>2458013365</t>
  </si>
  <si>
    <t>ООО "Промтехэнерго"</t>
  </si>
  <si>
    <t>2452028291</t>
  </si>
  <si>
    <t>ООО "Станция теплоснабжения"</t>
  </si>
  <si>
    <t>2452201637</t>
  </si>
  <si>
    <t>ООО "Технополис"</t>
  </si>
  <si>
    <t>2452026520</t>
  </si>
  <si>
    <t>ФГУП " Горно-химический комбинат"</t>
  </si>
  <si>
    <t>2452000401</t>
  </si>
  <si>
    <t>Химический завод - филиал ОАО  "Красноярский машиностроительный завод"</t>
  </si>
  <si>
    <t>ЗАТО город Зеленогорск</t>
  </si>
  <si>
    <t>04737000</t>
  </si>
  <si>
    <t>МУП Комбинат благоустройства</t>
  </si>
  <si>
    <t>2453003959</t>
  </si>
  <si>
    <t>245301001</t>
  </si>
  <si>
    <t>МУП ЭС г. Зеленогорска</t>
  </si>
  <si>
    <t>2453008636</t>
  </si>
  <si>
    <t>МУП тепловых сетей г.Зеленогорска</t>
  </si>
  <si>
    <t>2453000242</t>
  </si>
  <si>
    <t>ОАО "Управление строительства - 604"</t>
  </si>
  <si>
    <t>2453000901</t>
  </si>
  <si>
    <t>ООО "УЭС УС-604"</t>
  </si>
  <si>
    <t>2453016531</t>
  </si>
  <si>
    <t>ООО "УЭС"</t>
  </si>
  <si>
    <t>2453018377</t>
  </si>
  <si>
    <t>Филиал ОАО "ОГК-6"  Красноярская ГРЭС-2</t>
  </si>
  <si>
    <t>6164232756</t>
  </si>
  <si>
    <t>245302001</t>
  </si>
  <si>
    <t>Филиал ОАО «ОГК-2» - Красноярская ГРЭС-2</t>
  </si>
  <si>
    <t>2607018122</t>
  </si>
  <si>
    <t>245343001</t>
  </si>
  <si>
    <t>ЗАТО поселок Солнечный</t>
  </si>
  <si>
    <t>04780000</t>
  </si>
  <si>
    <t>МУП "ЖКХ" ЗАТО Солнечный</t>
  </si>
  <si>
    <t>2439005538</t>
  </si>
  <si>
    <t>243901001</t>
  </si>
  <si>
    <t>Идринский муниципальный раойон</t>
  </si>
  <si>
    <t>04617000</t>
  </si>
  <si>
    <t>Идринское</t>
  </si>
  <si>
    <t>04617422</t>
  </si>
  <si>
    <t>ЗАО Заря</t>
  </si>
  <si>
    <t>2414002623</t>
  </si>
  <si>
    <t>241401001</t>
  </si>
  <si>
    <t>МП "Служба благоустройства"</t>
  </si>
  <si>
    <t>2414003930</t>
  </si>
  <si>
    <t>ООО "Коммунальщик"</t>
  </si>
  <si>
    <t>2414004116</t>
  </si>
  <si>
    <t>Иланский муниципальный район</t>
  </si>
  <si>
    <t>04618000</t>
  </si>
  <si>
    <t>Далайский сельсовет</t>
  </si>
  <si>
    <t>04618402</t>
  </si>
  <si>
    <t>МБУ "Селянка"</t>
  </si>
  <si>
    <t>2415005987</t>
  </si>
  <si>
    <t>241501001</t>
  </si>
  <si>
    <t>Ельниковское</t>
  </si>
  <si>
    <t>04618404</t>
  </si>
  <si>
    <t>МУПП "Тайга"</t>
  </si>
  <si>
    <t>2415005049</t>
  </si>
  <si>
    <t>Карапсельское</t>
  </si>
  <si>
    <t>04618407</t>
  </si>
  <si>
    <t>ООО "Красный хлебороб"</t>
  </si>
  <si>
    <t>2415003411</t>
  </si>
  <si>
    <t>Кучердаевское</t>
  </si>
  <si>
    <t>04618410</t>
  </si>
  <si>
    <t>ООО "Артезиан"</t>
  </si>
  <si>
    <t>2415005803</t>
  </si>
  <si>
    <t>Новониколаевское</t>
  </si>
  <si>
    <t>04618416</t>
  </si>
  <si>
    <t>Южно-Александровское</t>
  </si>
  <si>
    <t>04618425</t>
  </si>
  <si>
    <t>город Иланский</t>
  </si>
  <si>
    <t>04618101</t>
  </si>
  <si>
    <t>МУП МПО "Восток"</t>
  </si>
  <si>
    <t>2415002055</t>
  </si>
  <si>
    <t>2415005384</t>
  </si>
  <si>
    <t>ООО "ТЭЖК"</t>
  </si>
  <si>
    <t>2415005391</t>
  </si>
  <si>
    <t>Ирбейский муниципальный район</t>
  </si>
  <si>
    <t>04619000</t>
  </si>
  <si>
    <t>Благовещенское</t>
  </si>
  <si>
    <t>04619404</t>
  </si>
  <si>
    <t>Благовещенский сельский совет</t>
  </si>
  <si>
    <t>2416001544</t>
  </si>
  <si>
    <t>241601001</t>
  </si>
  <si>
    <t>Верхнеуринское</t>
  </si>
  <si>
    <t>04619407</t>
  </si>
  <si>
    <t>ВСМУП "Жилкомсервис"</t>
  </si>
  <si>
    <t>2416005517</t>
  </si>
  <si>
    <t>ООО Совхоз Елисеевский</t>
  </si>
  <si>
    <t>2416005771</t>
  </si>
  <si>
    <t>04619410</t>
  </si>
  <si>
    <t>Ивановский сельский совет</t>
  </si>
  <si>
    <t>2416001569</t>
  </si>
  <si>
    <t>Изумрудновское</t>
  </si>
  <si>
    <t>04619411</t>
  </si>
  <si>
    <t>Изумрудновский сельский совет</t>
  </si>
  <si>
    <t>2416001576</t>
  </si>
  <si>
    <t>Изумрудновское МУП "Лидер"</t>
  </si>
  <si>
    <t>2416004626</t>
  </si>
  <si>
    <t>Ирбейское</t>
  </si>
  <si>
    <t>04619413</t>
  </si>
  <si>
    <t>Ирбейское РМУП ЖКХ</t>
  </si>
  <si>
    <t>2416004471</t>
  </si>
  <si>
    <t>МБУЗ "Ирбейская ЦРБ"</t>
  </si>
  <si>
    <t>2416002065</t>
  </si>
  <si>
    <t>ООО "Ирбейский коммунальный комплекс"</t>
  </si>
  <si>
    <t>2416006052</t>
  </si>
  <si>
    <t>ООО "Успех"</t>
  </si>
  <si>
    <t>2416006013</t>
  </si>
  <si>
    <t>СПК "Майский"</t>
  </si>
  <si>
    <t>2416005789</t>
  </si>
  <si>
    <t>Мельничное</t>
  </si>
  <si>
    <t>04619419</t>
  </si>
  <si>
    <t>Мельничный сельский совет</t>
  </si>
  <si>
    <t>2416001590</t>
  </si>
  <si>
    <t>Сергеевское</t>
  </si>
  <si>
    <t>04619425</t>
  </si>
  <si>
    <t>Сергеевский сельский совет</t>
  </si>
  <si>
    <t>2416001600</t>
  </si>
  <si>
    <t>Степановское</t>
  </si>
  <si>
    <t>04619429</t>
  </si>
  <si>
    <t>Степановский сельский совет</t>
  </si>
  <si>
    <t>2416001625</t>
  </si>
  <si>
    <t>Степановское МУП "Кедр"</t>
  </si>
  <si>
    <t>2416006020</t>
  </si>
  <si>
    <t>04619431</t>
  </si>
  <si>
    <t>Тальский сельский совет</t>
  </si>
  <si>
    <t>2416001632</t>
  </si>
  <si>
    <t>Тумаковское</t>
  </si>
  <si>
    <t>04619443</t>
  </si>
  <si>
    <t>Тумаковский сельский совет</t>
  </si>
  <si>
    <t>2416001640</t>
  </si>
  <si>
    <t>Успенское</t>
  </si>
  <si>
    <t>04619434</t>
  </si>
  <si>
    <t>Успенский сельский совет</t>
  </si>
  <si>
    <t>2416001671</t>
  </si>
  <si>
    <t>Усть-Каначульское</t>
  </si>
  <si>
    <t>04619437</t>
  </si>
  <si>
    <t>Усть-Каначульский сельский совет</t>
  </si>
  <si>
    <t>2416001689</t>
  </si>
  <si>
    <t>Усть-Ярульское</t>
  </si>
  <si>
    <t>04619440</t>
  </si>
  <si>
    <t>МУП Усть-Ярульское "Тройка"</t>
  </si>
  <si>
    <t>2416004633</t>
  </si>
  <si>
    <t>Усть-Ярульский сельский совет</t>
  </si>
  <si>
    <t>2416001664</t>
  </si>
  <si>
    <t>Чухломинское</t>
  </si>
  <si>
    <t>04619450</t>
  </si>
  <si>
    <t>Чухломинский сельский совет</t>
  </si>
  <si>
    <t>2416001696</t>
  </si>
  <si>
    <t>Юдинское</t>
  </si>
  <si>
    <t>04619416</t>
  </si>
  <si>
    <t>МУП "ЮДИНСКОЕ ЖКХ"</t>
  </si>
  <si>
    <t>2416004619</t>
  </si>
  <si>
    <t>Казачинский муниципальный район</t>
  </si>
  <si>
    <t>04620000</t>
  </si>
  <si>
    <t>Казачинское</t>
  </si>
  <si>
    <t>04620413</t>
  </si>
  <si>
    <t>ООО "Казачинский теплоэнергокомплекс"</t>
  </si>
  <si>
    <t>2417002981</t>
  </si>
  <si>
    <t>241701001</t>
  </si>
  <si>
    <t>Канский муниципальный район</t>
  </si>
  <si>
    <t>04621000</t>
  </si>
  <si>
    <t>Анцирское</t>
  </si>
  <si>
    <t>04621404</t>
  </si>
  <si>
    <t>ООО "Коммунал-Сервис"</t>
  </si>
  <si>
    <t>2450025129</t>
  </si>
  <si>
    <t>ООО "Стройводхоз"</t>
  </si>
  <si>
    <t>2450029557</t>
  </si>
  <si>
    <t>ООО Теплосервис</t>
  </si>
  <si>
    <t>2450025753</t>
  </si>
  <si>
    <t>Астафьевское</t>
  </si>
  <si>
    <t>04621407</t>
  </si>
  <si>
    <t>Большеуринское</t>
  </si>
  <si>
    <t>04621410</t>
  </si>
  <si>
    <t>ЗАО "Большеуринское"</t>
  </si>
  <si>
    <t>2450012828</t>
  </si>
  <si>
    <t>Браженское</t>
  </si>
  <si>
    <t>04621413</t>
  </si>
  <si>
    <t>ООО "Браженский ЖЭК"</t>
  </si>
  <si>
    <t>2450024090</t>
  </si>
  <si>
    <t>Верх-Амонашенское</t>
  </si>
  <si>
    <t>04621416</t>
  </si>
  <si>
    <t>ООО "ЖКС Чечеульский"</t>
  </si>
  <si>
    <t>2450024069</t>
  </si>
  <si>
    <t>Георгиевское</t>
  </si>
  <si>
    <t>04621419</t>
  </si>
  <si>
    <t>Мокрушинское</t>
  </si>
  <si>
    <t>04621425</t>
  </si>
  <si>
    <t>ЗАО Разрез Канский</t>
  </si>
  <si>
    <t>2450024566</t>
  </si>
  <si>
    <t>Рудянское</t>
  </si>
  <si>
    <t>04621431</t>
  </si>
  <si>
    <t>Сотниковское</t>
  </si>
  <si>
    <t>04621434</t>
  </si>
  <si>
    <t>ЗАО "Арефьевское"</t>
  </si>
  <si>
    <t>2450012909</t>
  </si>
  <si>
    <t>ООО "Коммунальщик" Канский район</t>
  </si>
  <si>
    <t>2450024774</t>
  </si>
  <si>
    <t>Таеженское</t>
  </si>
  <si>
    <t>04621436</t>
  </si>
  <si>
    <t>ООО "Таёжное"</t>
  </si>
  <si>
    <t>2450028715</t>
  </si>
  <si>
    <t>Терское</t>
  </si>
  <si>
    <t>04621437</t>
  </si>
  <si>
    <t>ОАО Племзавод "Красный Маяк"</t>
  </si>
  <si>
    <t>2450013518</t>
  </si>
  <si>
    <t>Филимоновское</t>
  </si>
  <si>
    <t>04621438</t>
  </si>
  <si>
    <t>ОАО "Филимоновский МКК"</t>
  </si>
  <si>
    <t>2418002889</t>
  </si>
  <si>
    <t>ООО "ЖЭК Восточный"</t>
  </si>
  <si>
    <t>2450025665</t>
  </si>
  <si>
    <t>ООО "Филимоновский жилищный комплекс"</t>
  </si>
  <si>
    <t>2450024012</t>
  </si>
  <si>
    <t>Чечеульское</t>
  </si>
  <si>
    <t>04621440</t>
  </si>
  <si>
    <t>ЗАО "Птицефабрика "Канская"</t>
  </si>
  <si>
    <t>2450024661</t>
  </si>
  <si>
    <t>Каратузский муниципальный район</t>
  </si>
  <si>
    <t>04622000</t>
  </si>
  <si>
    <t>Верхнекужебарское</t>
  </si>
  <si>
    <t>04622404</t>
  </si>
  <si>
    <t>ООО "Каратузский Тепло Водо Канал"</t>
  </si>
  <si>
    <t>2419005466</t>
  </si>
  <si>
    <t>241901001</t>
  </si>
  <si>
    <t>Каратузское</t>
  </si>
  <si>
    <t>04622407</t>
  </si>
  <si>
    <t>Моторское</t>
  </si>
  <si>
    <t>04622413</t>
  </si>
  <si>
    <t>Нижнекужебарское</t>
  </si>
  <si>
    <t>04622416</t>
  </si>
  <si>
    <t>Таскинское</t>
  </si>
  <si>
    <t>04622428</t>
  </si>
  <si>
    <t>Уджейское</t>
  </si>
  <si>
    <t>04622432</t>
  </si>
  <si>
    <t>Черемушинское</t>
  </si>
  <si>
    <t>04622434</t>
  </si>
  <si>
    <t>Кежемский муниципальный район</t>
  </si>
  <si>
    <t>04624000</t>
  </si>
  <si>
    <t>Город Кодинск</t>
  </si>
  <si>
    <t>04624101</t>
  </si>
  <si>
    <t>Кодинское МУП ЖКХ Кежемского района</t>
  </si>
  <si>
    <t>2420070117</t>
  </si>
  <si>
    <t>242001001</t>
  </si>
  <si>
    <t>МУП "Санитарная служба Кежемского района"</t>
  </si>
  <si>
    <t>2420008006</t>
  </si>
  <si>
    <t>ОАО "Богучанская ГЭС"</t>
  </si>
  <si>
    <t>2420002597</t>
  </si>
  <si>
    <t>ФБУ ОИУ-1 ОУХД ГУФСИН России по Красн краю</t>
  </si>
  <si>
    <t>2420006496</t>
  </si>
  <si>
    <t>Заледеевское</t>
  </si>
  <si>
    <t>04624403</t>
  </si>
  <si>
    <t>Имбинское</t>
  </si>
  <si>
    <t>04624406</t>
  </si>
  <si>
    <t>Кежемское</t>
  </si>
  <si>
    <t>04624404</t>
  </si>
  <si>
    <t>Недокурское</t>
  </si>
  <si>
    <t>04624407</t>
  </si>
  <si>
    <t>Пановское</t>
  </si>
  <si>
    <t>04624410</t>
  </si>
  <si>
    <t>ФБУ ОИУ-8 ОУХД ГУФСИН России по Красноярскому краю</t>
  </si>
  <si>
    <t>3817009542</t>
  </si>
  <si>
    <t>Тагарское</t>
  </si>
  <si>
    <t>04624412</t>
  </si>
  <si>
    <t>Таежинское</t>
  </si>
  <si>
    <t>04624416</t>
  </si>
  <si>
    <t>Козульский муниципальный район</t>
  </si>
  <si>
    <t>04626000</t>
  </si>
  <si>
    <t>Жуковское</t>
  </si>
  <si>
    <t>04626404</t>
  </si>
  <si>
    <t>Лазурненское</t>
  </si>
  <si>
    <t>04626409</t>
  </si>
  <si>
    <t>МУП "Родник"</t>
  </si>
  <si>
    <t>2421003723</t>
  </si>
  <si>
    <t>242101001</t>
  </si>
  <si>
    <t>ОАО "Транссибнефть"Красноярское РНУ Кемчугская НПС</t>
  </si>
  <si>
    <t>242103001</t>
  </si>
  <si>
    <t>Поселок Козулька</t>
  </si>
  <si>
    <t>04626151</t>
  </si>
  <si>
    <t>МУП "Жилищно-коммунальный сервис"</t>
  </si>
  <si>
    <t>2421003522</t>
  </si>
  <si>
    <t>ООО "Приоритет плюс"</t>
  </si>
  <si>
    <t>2421003681</t>
  </si>
  <si>
    <t>ООО "Прогресс"</t>
  </si>
  <si>
    <t>2421003674</t>
  </si>
  <si>
    <t>поселок Новочернореченский</t>
  </si>
  <si>
    <t>04626154</t>
  </si>
  <si>
    <t>Краснотуранский муниципальный район</t>
  </si>
  <si>
    <t>04628000</t>
  </si>
  <si>
    <t>Беллыкское</t>
  </si>
  <si>
    <t>04628404</t>
  </si>
  <si>
    <t>Краснотуранское РМПП ЖКХ</t>
  </si>
  <si>
    <t>2422000884</t>
  </si>
  <si>
    <t>242201001</t>
  </si>
  <si>
    <t>Восточное</t>
  </si>
  <si>
    <t>04628407</t>
  </si>
  <si>
    <t>Кортузское</t>
  </si>
  <si>
    <t>04628411</t>
  </si>
  <si>
    <t>Краснотуранское</t>
  </si>
  <si>
    <t>04628413</t>
  </si>
  <si>
    <t>Лебяженское</t>
  </si>
  <si>
    <t>04628416</t>
  </si>
  <si>
    <t>Новосыдинское</t>
  </si>
  <si>
    <t>04628419</t>
  </si>
  <si>
    <t>04628421</t>
  </si>
  <si>
    <t>Саянское</t>
  </si>
  <si>
    <t>04628425</t>
  </si>
  <si>
    <t>Тубинское</t>
  </si>
  <si>
    <t>04628428</t>
  </si>
  <si>
    <t>ЗАО "Тубинск"</t>
  </si>
  <si>
    <t>2422392039</t>
  </si>
  <si>
    <t>Курагинский муниципальный район</t>
  </si>
  <si>
    <t>04630000</t>
  </si>
  <si>
    <t>Алексеевское</t>
  </si>
  <si>
    <t>04630402</t>
  </si>
  <si>
    <t>ООО "Марининский ЭнергоРесурс"</t>
  </si>
  <si>
    <t>2423010846</t>
  </si>
  <si>
    <t>242301001</t>
  </si>
  <si>
    <t>Березовское</t>
  </si>
  <si>
    <t>04630404</t>
  </si>
  <si>
    <t>ООО "ВиКтория"</t>
  </si>
  <si>
    <t>2423013685</t>
  </si>
  <si>
    <t>Брагинское</t>
  </si>
  <si>
    <t>04630407</t>
  </si>
  <si>
    <t>Детловское</t>
  </si>
  <si>
    <t>04630410</t>
  </si>
  <si>
    <t>Имисское</t>
  </si>
  <si>
    <t>04630416</t>
  </si>
  <si>
    <t>2423013149</t>
  </si>
  <si>
    <t>Кордовское</t>
  </si>
  <si>
    <t>04630419</t>
  </si>
  <si>
    <t>Кочергинское</t>
  </si>
  <si>
    <t>04630420</t>
  </si>
  <si>
    <t>ООО "Курагинский ЖилКомСервис"</t>
  </si>
  <si>
    <t>2423010821</t>
  </si>
  <si>
    <t>ООО "Курагинский Энергосервис"</t>
  </si>
  <si>
    <t>2423013484</t>
  </si>
  <si>
    <t>ФГУ "Комбинат "Ангара" Росрезерва</t>
  </si>
  <si>
    <t>2423005532</t>
  </si>
  <si>
    <t>Курское</t>
  </si>
  <si>
    <t>04630422</t>
  </si>
  <si>
    <t>Марининское</t>
  </si>
  <si>
    <t>04630413</t>
  </si>
  <si>
    <t>Можарское</t>
  </si>
  <si>
    <t>04630425</t>
  </si>
  <si>
    <t>ООО "Лидер"</t>
  </si>
  <si>
    <t>2423013780</t>
  </si>
  <si>
    <t>Пойловское</t>
  </si>
  <si>
    <t>04630437</t>
  </si>
  <si>
    <t>Поселок Кошурниково</t>
  </si>
  <si>
    <t>04630153</t>
  </si>
  <si>
    <t>ООО "Кошурниковские Энергосети"</t>
  </si>
  <si>
    <t>2423013879</t>
  </si>
  <si>
    <t>ООО "Краснокаменские энергосети"</t>
  </si>
  <si>
    <t>2423011350</t>
  </si>
  <si>
    <t>ООО «Курагинский ЭнергоРесурс»</t>
  </si>
  <si>
    <t>2423013283</t>
  </si>
  <si>
    <t>Поселок Курагино</t>
  </si>
  <si>
    <t>04630151</t>
  </si>
  <si>
    <t>ООО "Гранит"</t>
  </si>
  <si>
    <t>2423013565</t>
  </si>
  <si>
    <t>ООО "Курагинский ТеплоВодоКанал"</t>
  </si>
  <si>
    <t>2423010726</t>
  </si>
  <si>
    <t>ООО Электросантехсервис</t>
  </si>
  <si>
    <t>2423009417</t>
  </si>
  <si>
    <t>Рощинское</t>
  </si>
  <si>
    <t>04630442</t>
  </si>
  <si>
    <t>Черемшанкское</t>
  </si>
  <si>
    <t>04630446</t>
  </si>
  <si>
    <t>МП "Забота"</t>
  </si>
  <si>
    <t>2423011198</t>
  </si>
  <si>
    <t>Шалоболинское</t>
  </si>
  <si>
    <t>04630449</t>
  </si>
  <si>
    <t>Щетинкинское</t>
  </si>
  <si>
    <t>04630452</t>
  </si>
  <si>
    <t>город Артемовск</t>
  </si>
  <si>
    <t>04630102</t>
  </si>
  <si>
    <t>поселок Большая Ирба</t>
  </si>
  <si>
    <t>04630152</t>
  </si>
  <si>
    <t>ООО "Ирбинские энергосети"</t>
  </si>
  <si>
    <t>2423009921</t>
  </si>
  <si>
    <t>поселок Краснокаменск</t>
  </si>
  <si>
    <t>04630154</t>
  </si>
  <si>
    <t>поселок Чибижек</t>
  </si>
  <si>
    <t>04630156</t>
  </si>
  <si>
    <t>Манский муниципальный район</t>
  </si>
  <si>
    <t>04631000</t>
  </si>
  <si>
    <t>Выезжелогское</t>
  </si>
  <si>
    <t>04631404</t>
  </si>
  <si>
    <t>Камарчагское</t>
  </si>
  <si>
    <t>04631407</t>
  </si>
  <si>
    <t>МУП ЖКХ Нижне-Есауловское</t>
  </si>
  <si>
    <t>2424006715</t>
  </si>
  <si>
    <t>242401001</t>
  </si>
  <si>
    <t>ООО "Жилфонд"</t>
  </si>
  <si>
    <t>2424006842</t>
  </si>
  <si>
    <t>ООО «Атланта Красноярск»</t>
  </si>
  <si>
    <t>2466226279</t>
  </si>
  <si>
    <t>Каменское</t>
  </si>
  <si>
    <t>04631408</t>
  </si>
  <si>
    <t>Кияйское</t>
  </si>
  <si>
    <t>04631410</t>
  </si>
  <si>
    <t>Колбинское</t>
  </si>
  <si>
    <t>04631413</t>
  </si>
  <si>
    <t>МУП "Колбинское ЖКХ"</t>
  </si>
  <si>
    <t>2424007162</t>
  </si>
  <si>
    <t>Нарвинское</t>
  </si>
  <si>
    <t>04631416</t>
  </si>
  <si>
    <t>ООО "Новая Волна"</t>
  </si>
  <si>
    <t>2424007388</t>
  </si>
  <si>
    <t>ООО «Манский механический завод»</t>
  </si>
  <si>
    <t>2424006793</t>
  </si>
  <si>
    <t>Первоманское</t>
  </si>
  <si>
    <t>04631421</t>
  </si>
  <si>
    <t>ООО "Жилпрогресс-1"</t>
  </si>
  <si>
    <t>2424007395</t>
  </si>
  <si>
    <t>Унгутское</t>
  </si>
  <si>
    <t>04631434</t>
  </si>
  <si>
    <t>ООО "Унгутский ЖКУ"</t>
  </si>
  <si>
    <t>2424003760</t>
  </si>
  <si>
    <t>Шалинское</t>
  </si>
  <si>
    <t>04631437</t>
  </si>
  <si>
    <t>ООО "Коммунальное хозяйство"</t>
  </si>
  <si>
    <t>2424005824</t>
  </si>
  <si>
    <t>Минусинский муниципальный район</t>
  </si>
  <si>
    <t>04633000</t>
  </si>
  <si>
    <t>Большеничкинское</t>
  </si>
  <si>
    <t>04633404</t>
  </si>
  <si>
    <t>МУП "ЖКХ" Минусинского района</t>
  </si>
  <si>
    <t>2455035064</t>
  </si>
  <si>
    <t>ООО "ЖКХ" Минусинский район</t>
  </si>
  <si>
    <t>2455026020</t>
  </si>
  <si>
    <t>Городокское</t>
  </si>
  <si>
    <t>04633410</t>
  </si>
  <si>
    <t>Жерлыкское</t>
  </si>
  <si>
    <t>04633412</t>
  </si>
  <si>
    <t>Знаменское</t>
  </si>
  <si>
    <t>04633413</t>
  </si>
  <si>
    <t>Кавказское</t>
  </si>
  <si>
    <t>04633416</t>
  </si>
  <si>
    <t>Лугавское</t>
  </si>
  <si>
    <t>04633420</t>
  </si>
  <si>
    <t>Маломинусинское</t>
  </si>
  <si>
    <t>04633422</t>
  </si>
  <si>
    <t>Новотроицкое</t>
  </si>
  <si>
    <t>04633426</t>
  </si>
  <si>
    <t>Прихолмское</t>
  </si>
  <si>
    <t>04633423</t>
  </si>
  <si>
    <t>Селиванихинское</t>
  </si>
  <si>
    <t>04633424</t>
  </si>
  <si>
    <t>Тесинское</t>
  </si>
  <si>
    <t>04633402</t>
  </si>
  <si>
    <t>ОАО "Южно-Енисейские тепловые сети"</t>
  </si>
  <si>
    <t>2460237860</t>
  </si>
  <si>
    <t>ОАО Электрокомплекс</t>
  </si>
  <si>
    <t>2455011881</t>
  </si>
  <si>
    <t>Тигрицкое</t>
  </si>
  <si>
    <t>04633425</t>
  </si>
  <si>
    <t>Шошинское</t>
  </si>
  <si>
    <t>04633432</t>
  </si>
  <si>
    <t>Мотыгинский муниципальный район</t>
  </si>
  <si>
    <t>04635000</t>
  </si>
  <si>
    <t>Машуковское</t>
  </si>
  <si>
    <t>04635410</t>
  </si>
  <si>
    <t>ММУП ЖКХ «Коммунальник»</t>
  </si>
  <si>
    <t>2426004946</t>
  </si>
  <si>
    <t>МУП ЖКХ Машуковский</t>
  </si>
  <si>
    <t>2426004128</t>
  </si>
  <si>
    <t>Новоангарское</t>
  </si>
  <si>
    <t>04635412</t>
  </si>
  <si>
    <t>ООО УК Сервис</t>
  </si>
  <si>
    <t>2426004826</t>
  </si>
  <si>
    <t>Орджоникидзевское</t>
  </si>
  <si>
    <t>04635413</t>
  </si>
  <si>
    <t>ООО Ритм</t>
  </si>
  <si>
    <t>2426003780</t>
  </si>
  <si>
    <t>Партизанское</t>
  </si>
  <si>
    <t>04635416</t>
  </si>
  <si>
    <t>ООО "Импульс"</t>
  </si>
  <si>
    <t>2426004706</t>
  </si>
  <si>
    <t>поселок Мотыгино</t>
  </si>
  <si>
    <t>04635151</t>
  </si>
  <si>
    <t>ООО "Актор"</t>
  </si>
  <si>
    <t>2426004907</t>
  </si>
  <si>
    <t>ООО "Первомайское ЖКХ"</t>
  </si>
  <si>
    <t>2426003903</t>
  </si>
  <si>
    <t>ООО "УК Комплекс"</t>
  </si>
  <si>
    <t>2426004287</t>
  </si>
  <si>
    <t>ООО "Универсал"</t>
  </si>
  <si>
    <t>2426003685</t>
  </si>
  <si>
    <t>ООО «УК «АГРЭ – Сервис»</t>
  </si>
  <si>
    <t>2426005121</t>
  </si>
  <si>
    <t>ООО Мотыгинский водоканал</t>
  </si>
  <si>
    <t>2426004329</t>
  </si>
  <si>
    <t>поселок Раздолинск</t>
  </si>
  <si>
    <t>04635154</t>
  </si>
  <si>
    <t>ЗАО "Прииск Удерейский"</t>
  </si>
  <si>
    <t>2426003621</t>
  </si>
  <si>
    <t>ООО "МГК Ангара"</t>
  </si>
  <si>
    <t>2426004544</t>
  </si>
  <si>
    <t>2426004713</t>
  </si>
  <si>
    <t>поселок Южно-Енисейск</t>
  </si>
  <si>
    <t>04635157</t>
  </si>
  <si>
    <t>ООО "Ангарская ТГК"</t>
  </si>
  <si>
    <t>2426004880</t>
  </si>
  <si>
    <t>ООО "Теплосети"</t>
  </si>
  <si>
    <t>2426004294</t>
  </si>
  <si>
    <t>Назаровский муниципальный район</t>
  </si>
  <si>
    <t>04637000</t>
  </si>
  <si>
    <t>Гляденское</t>
  </si>
  <si>
    <t>04637407</t>
  </si>
  <si>
    <t>ООО "Районное коммунальное хозяйство" Назаровского района</t>
  </si>
  <si>
    <t>2456013264</t>
  </si>
  <si>
    <t>Дороховское</t>
  </si>
  <si>
    <t>04637410</t>
  </si>
  <si>
    <t>МУП "ЖКХ Назаровского района"</t>
  </si>
  <si>
    <t>2456009853</t>
  </si>
  <si>
    <t>Краснополянское</t>
  </si>
  <si>
    <t>04637431</t>
  </si>
  <si>
    <t>Красносопкинское</t>
  </si>
  <si>
    <t>04637413</t>
  </si>
  <si>
    <t>МУП "Красносопкинское ЖКХ"</t>
  </si>
  <si>
    <t>2456009998</t>
  </si>
  <si>
    <t>Павловское</t>
  </si>
  <si>
    <t>04637419</t>
  </si>
  <si>
    <t>Подсосенское</t>
  </si>
  <si>
    <t>04637422</t>
  </si>
  <si>
    <t>04637425</t>
  </si>
  <si>
    <t>СХП ЗАО "Владимировское"</t>
  </si>
  <si>
    <t>2427000567</t>
  </si>
  <si>
    <t>Сахаптинское</t>
  </si>
  <si>
    <t>04637428</t>
  </si>
  <si>
    <t>МУП "Сахаптинское ЖКХ"</t>
  </si>
  <si>
    <t>2456011683</t>
  </si>
  <si>
    <t>Степное</t>
  </si>
  <si>
    <t>04637437</t>
  </si>
  <si>
    <t>ЗАО "Назаровское"</t>
  </si>
  <si>
    <t>2427000415</t>
  </si>
  <si>
    <t>Нижнеингашский муниципальный район</t>
  </si>
  <si>
    <t>04639000</t>
  </si>
  <si>
    <t>Канифольнинское</t>
  </si>
  <si>
    <t>04639410</t>
  </si>
  <si>
    <t>ООО "Канифольнинский коммунальный комплекс"</t>
  </si>
  <si>
    <t>2428004780</t>
  </si>
  <si>
    <t>Поселок Нижняя Пойма</t>
  </si>
  <si>
    <t>04639154</t>
  </si>
  <si>
    <t>МУП "Сибсервис"</t>
  </si>
  <si>
    <t>2428005222</t>
  </si>
  <si>
    <t>Решотинский шпалопропиточный завод - филиал ОАО "ТрансВудСервис"</t>
  </si>
  <si>
    <t>246631008</t>
  </si>
  <si>
    <t>Поселок Поканаевка</t>
  </si>
  <si>
    <t>04639157</t>
  </si>
  <si>
    <t>Поселок Тинской</t>
  </si>
  <si>
    <t>04639160</t>
  </si>
  <si>
    <t>ООО "Велес"</t>
  </si>
  <si>
    <t>2428004469</t>
  </si>
  <si>
    <t>Стретенское</t>
  </si>
  <si>
    <t>04639434</t>
  </si>
  <si>
    <t>Тиличетское</t>
  </si>
  <si>
    <t>04639437</t>
  </si>
  <si>
    <t>Тинское</t>
  </si>
  <si>
    <t>04639440</t>
  </si>
  <si>
    <t>МУП Нижнеингашского района "Альянс"</t>
  </si>
  <si>
    <t>2428004003</t>
  </si>
  <si>
    <t>ООО Красэкспортлес</t>
  </si>
  <si>
    <t>2465072354</t>
  </si>
  <si>
    <t>поселок Нижний Ингаш</t>
  </si>
  <si>
    <t>04639151</t>
  </si>
  <si>
    <t>МУЗ Нижнеингашская ЦРБ</t>
  </si>
  <si>
    <t>2428001700</t>
  </si>
  <si>
    <t>ООО "Нижнеингашский коммунальный комплекс"</t>
  </si>
  <si>
    <t>2428004331</t>
  </si>
  <si>
    <t>Новоселовский муниципальный район</t>
  </si>
  <si>
    <t>04641000</t>
  </si>
  <si>
    <t>Анашенское</t>
  </si>
  <si>
    <t>04641402</t>
  </si>
  <si>
    <t>ООО "Анашенский тепловодоканал"</t>
  </si>
  <si>
    <t>2429002785</t>
  </si>
  <si>
    <t>242901001</t>
  </si>
  <si>
    <t>Бараитское</t>
  </si>
  <si>
    <t>04641403</t>
  </si>
  <si>
    <t>МУП "Коммунальщик"</t>
  </si>
  <si>
    <t>2429002760</t>
  </si>
  <si>
    <t>Комское</t>
  </si>
  <si>
    <t>04641407</t>
  </si>
  <si>
    <t>Легостаевское</t>
  </si>
  <si>
    <t>04641408</t>
  </si>
  <si>
    <t>МУП "Легостаевское ПП ЖКХ"</t>
  </si>
  <si>
    <t>2429002697</t>
  </si>
  <si>
    <t>Новоселовское</t>
  </si>
  <si>
    <t>04641409</t>
  </si>
  <si>
    <t>МУП "Тепловые сети" администрации Новоселовского района</t>
  </si>
  <si>
    <t>2429002111</t>
  </si>
  <si>
    <t>ООО "Водоканал Плюс"</t>
  </si>
  <si>
    <t>2429002802</t>
  </si>
  <si>
    <t>ООО "Тепловые сети"</t>
  </si>
  <si>
    <t>2429002810</t>
  </si>
  <si>
    <t>ООО УО "Жилсервис"</t>
  </si>
  <si>
    <t>2429002560</t>
  </si>
  <si>
    <t>Светлолобовское</t>
  </si>
  <si>
    <t>04641410</t>
  </si>
  <si>
    <t>Толстомысинское</t>
  </si>
  <si>
    <t>04641413</t>
  </si>
  <si>
    <t>МУП "Толстомысенское ПП ЖКХ"</t>
  </si>
  <si>
    <t>2429002263</t>
  </si>
  <si>
    <t>Чулымское</t>
  </si>
  <si>
    <t>04641417</t>
  </si>
  <si>
    <t>Партизанский муниципальный район</t>
  </si>
  <si>
    <t>04643000</t>
  </si>
  <si>
    <t>Богуславское</t>
  </si>
  <si>
    <t>04643402</t>
  </si>
  <si>
    <t>ООО "Ритм"</t>
  </si>
  <si>
    <t>2430003247</t>
  </si>
  <si>
    <t>243001001</t>
  </si>
  <si>
    <t>Вершино-Рыбинское</t>
  </si>
  <si>
    <t>04643404</t>
  </si>
  <si>
    <t>Имбежское</t>
  </si>
  <si>
    <t>04643410</t>
  </si>
  <si>
    <t>ООО "Имбеж"</t>
  </si>
  <si>
    <t>2430003173</t>
  </si>
  <si>
    <t>Иннокентьевское</t>
  </si>
  <si>
    <t>04643413</t>
  </si>
  <si>
    <t>Минское</t>
  </si>
  <si>
    <t>04643419</t>
  </si>
  <si>
    <t>ООО "Саяны"</t>
  </si>
  <si>
    <t>2430003215</t>
  </si>
  <si>
    <t>04643422</t>
  </si>
  <si>
    <t>Стойбинское</t>
  </si>
  <si>
    <t>04643425</t>
  </si>
  <si>
    <t>Пировский муниципальный район</t>
  </si>
  <si>
    <t>04645000</t>
  </si>
  <si>
    <t>Кетское</t>
  </si>
  <si>
    <t>04645417</t>
  </si>
  <si>
    <t>ООО "Стратегия Норд"</t>
  </si>
  <si>
    <t>2454017506</t>
  </si>
  <si>
    <t>Пировское</t>
  </si>
  <si>
    <t>04645425</t>
  </si>
  <si>
    <t>Троицкое</t>
  </si>
  <si>
    <t>04645402</t>
  </si>
  <si>
    <t>Чайдинское</t>
  </si>
  <si>
    <t>04645442</t>
  </si>
  <si>
    <t>Поселок Кедровый</t>
  </si>
  <si>
    <t>04775000</t>
  </si>
  <si>
    <t>ООО "Кедр"</t>
  </si>
  <si>
    <t>2411021113</t>
  </si>
  <si>
    <t>ООО "Кедровый бор"</t>
  </si>
  <si>
    <t>2411017413</t>
  </si>
  <si>
    <t>ООО "УК "Городок"</t>
  </si>
  <si>
    <t>2411023174</t>
  </si>
  <si>
    <t>Рыбинский муниципальный район</t>
  </si>
  <si>
    <t>04647000</t>
  </si>
  <si>
    <t>04647402</t>
  </si>
  <si>
    <t>Большеключинское</t>
  </si>
  <si>
    <t>04647404</t>
  </si>
  <si>
    <t>Бородинское</t>
  </si>
  <si>
    <t>04647406</t>
  </si>
  <si>
    <t>Город Заозерный</t>
  </si>
  <si>
    <t>04647101</t>
  </si>
  <si>
    <t>ООО "Эколог плюс"</t>
  </si>
  <si>
    <t>2448005439</t>
  </si>
  <si>
    <t>244880100</t>
  </si>
  <si>
    <t>Двуреченское</t>
  </si>
  <si>
    <t>04647414</t>
  </si>
  <si>
    <t>04647419</t>
  </si>
  <si>
    <t>Малокамалинское</t>
  </si>
  <si>
    <t>04647422</t>
  </si>
  <si>
    <t>Налобинское</t>
  </si>
  <si>
    <t>04647424</t>
  </si>
  <si>
    <t>Новинское</t>
  </si>
  <si>
    <t>04647425</t>
  </si>
  <si>
    <t>Новокамалинское</t>
  </si>
  <si>
    <t>04647430</t>
  </si>
  <si>
    <t>ООО Рыбинский КК</t>
  </si>
  <si>
    <t>2448005277</t>
  </si>
  <si>
    <t>244801001</t>
  </si>
  <si>
    <t>Новосолянское</t>
  </si>
  <si>
    <t>04647434</t>
  </si>
  <si>
    <t>ООО "Агропромкомплект"</t>
  </si>
  <si>
    <t>2448002332</t>
  </si>
  <si>
    <t>ООО ЖКК Солянский</t>
  </si>
  <si>
    <t>2448005206</t>
  </si>
  <si>
    <t>Переясловское</t>
  </si>
  <si>
    <t>04647437</t>
  </si>
  <si>
    <t>Поселок Саянский</t>
  </si>
  <si>
    <t>04647160</t>
  </si>
  <si>
    <t>ООО "ЖКС" п. Саянский</t>
  </si>
  <si>
    <t>2448004273</t>
  </si>
  <si>
    <t>Поселок Урал</t>
  </si>
  <si>
    <t>04647165</t>
  </si>
  <si>
    <t>ООО "Уральские тепловые сети"</t>
  </si>
  <si>
    <t>2448004562</t>
  </si>
  <si>
    <t>Рыбинское</t>
  </si>
  <si>
    <t>04647440</t>
  </si>
  <si>
    <t>04647449</t>
  </si>
  <si>
    <t>поселок Ирша</t>
  </si>
  <si>
    <t>04647155</t>
  </si>
  <si>
    <t>Саянский муниципальный район</t>
  </si>
  <si>
    <t>04648000</t>
  </si>
  <si>
    <t>Агинское</t>
  </si>
  <si>
    <t>04648402</t>
  </si>
  <si>
    <t>МУП УК ЖКХ "Агинское"</t>
  </si>
  <si>
    <t>2433004168</t>
  </si>
  <si>
    <t>243301001</t>
  </si>
  <si>
    <t>ООО "Агинский коммунальный комплекс"</t>
  </si>
  <si>
    <t>2433004400</t>
  </si>
  <si>
    <t>ООО "СКК"</t>
  </si>
  <si>
    <t>2433004182</t>
  </si>
  <si>
    <t>ООО "Фиштраст"</t>
  </si>
  <si>
    <t>2433003862</t>
  </si>
  <si>
    <t>ООО Агрокомплект</t>
  </si>
  <si>
    <t>2465273090</t>
  </si>
  <si>
    <t>ООО Коммунальщик Саянский район</t>
  </si>
  <si>
    <t>2433003848</t>
  </si>
  <si>
    <t>Кулижниковское</t>
  </si>
  <si>
    <t>04648419</t>
  </si>
  <si>
    <t>Тугачинское</t>
  </si>
  <si>
    <t>04648437</t>
  </si>
  <si>
    <t>Унерское</t>
  </si>
  <si>
    <t>04648440</t>
  </si>
  <si>
    <t>Северо-Енисейский муниципальный район</t>
  </si>
  <si>
    <t>04649000</t>
  </si>
  <si>
    <t>ЗАО "ЗДК Полюс"</t>
  </si>
  <si>
    <t>2434000335</t>
  </si>
  <si>
    <t>243401001</t>
  </si>
  <si>
    <t>МУП "УКК" Северо-Енисейского района"</t>
  </si>
  <si>
    <t>2434001177</t>
  </si>
  <si>
    <t>ООО Енашиминская ГЭС</t>
  </si>
  <si>
    <t>2434011217</t>
  </si>
  <si>
    <t>Сухобузимский муниципальный район</t>
  </si>
  <si>
    <t>04651000</t>
  </si>
  <si>
    <t>Атамановское</t>
  </si>
  <si>
    <t>04651402</t>
  </si>
  <si>
    <t>ЗАО "Племзавод "Таежный"</t>
  </si>
  <si>
    <t>2435003949</t>
  </si>
  <si>
    <t>243501001</t>
  </si>
  <si>
    <t>Борское</t>
  </si>
  <si>
    <t>04651425</t>
  </si>
  <si>
    <t>ГСХУ УОХ "Миндерлинское"</t>
  </si>
  <si>
    <t>2435004702</t>
  </si>
  <si>
    <t>ООО "Инженерные сети"</t>
  </si>
  <si>
    <t>2464257024</t>
  </si>
  <si>
    <t>Высотинское</t>
  </si>
  <si>
    <t>04651407</t>
  </si>
  <si>
    <t>ООО Птицефабрика "Индюшкино"</t>
  </si>
  <si>
    <t>2435005978</t>
  </si>
  <si>
    <t>Кононовское</t>
  </si>
  <si>
    <t>04651410</t>
  </si>
  <si>
    <t>Миндерлинское</t>
  </si>
  <si>
    <t>04651413</t>
  </si>
  <si>
    <t>Нахвальское</t>
  </si>
  <si>
    <t>04651416</t>
  </si>
  <si>
    <t>Подсопочное</t>
  </si>
  <si>
    <t>04651419</t>
  </si>
  <si>
    <t>Сухобузимское</t>
  </si>
  <si>
    <t>04651422</t>
  </si>
  <si>
    <t>Шилинское</t>
  </si>
  <si>
    <t>04651428</t>
  </si>
  <si>
    <t>ООО "Авангард"</t>
  </si>
  <si>
    <t>2435006308</t>
  </si>
  <si>
    <t>ООО Шилинское коммунальное хозяйство</t>
  </si>
  <si>
    <t>2435005671</t>
  </si>
  <si>
    <t>Таймырский (Долгано-Ненецкий) муниципальный район</t>
  </si>
  <si>
    <t>04653000</t>
  </si>
  <si>
    <t>Диксон</t>
  </si>
  <si>
    <t>04653155</t>
  </si>
  <si>
    <t>ООО "Таймырская энергетическая компания"</t>
  </si>
  <si>
    <t>2469001523</t>
  </si>
  <si>
    <t>246901001</t>
  </si>
  <si>
    <t>Дудинка</t>
  </si>
  <si>
    <t>04653101</t>
  </si>
  <si>
    <t>ОАО "Таймырбыт"</t>
  </si>
  <si>
    <t>8401011170</t>
  </si>
  <si>
    <t>840101001</t>
  </si>
  <si>
    <t>ОАО "Таймыргеофизика"</t>
  </si>
  <si>
    <t>8400000578</t>
  </si>
  <si>
    <t>ОАО "Хантайское"</t>
  </si>
  <si>
    <t>8401010956</t>
  </si>
  <si>
    <t>ООО "Потапово"</t>
  </si>
  <si>
    <t>8401009157</t>
  </si>
  <si>
    <t>Караул</t>
  </si>
  <si>
    <t>04653417</t>
  </si>
  <si>
    <t>МУП сельского поселения Караул "Коммунальщик"</t>
  </si>
  <si>
    <t>8404010136</t>
  </si>
  <si>
    <t>840401001</t>
  </si>
  <si>
    <t>ОАО "Норильскгазпром"</t>
  </si>
  <si>
    <t>2457002628</t>
  </si>
  <si>
    <t>Хатанга</t>
  </si>
  <si>
    <t>04653419</t>
  </si>
  <si>
    <t>МУП "ЖКХ" сельского поселения Хатанга</t>
  </si>
  <si>
    <t>2469012194</t>
  </si>
  <si>
    <t>МУП "Хатанга-Энергия"</t>
  </si>
  <si>
    <t>8403001604</t>
  </si>
  <si>
    <t>840301001</t>
  </si>
  <si>
    <t>ОАО "Полярная геологоразведочная экспедиция"</t>
  </si>
  <si>
    <t>2469001756</t>
  </si>
  <si>
    <t>Тасеевский муниципальный район</t>
  </si>
  <si>
    <t>04652000</t>
  </si>
  <si>
    <t>Тасеевское</t>
  </si>
  <si>
    <t>04652416</t>
  </si>
  <si>
    <t>2436004254</t>
  </si>
  <si>
    <t>243601001</t>
  </si>
  <si>
    <t>ООО «Лестрест»</t>
  </si>
  <si>
    <t>2436004046</t>
  </si>
  <si>
    <t>Фаначетское</t>
  </si>
  <si>
    <t>04652422</t>
  </si>
  <si>
    <t>ИП Соловьев</t>
  </si>
  <si>
    <t>243601230478</t>
  </si>
  <si>
    <t>Туруханский муниципальный район</t>
  </si>
  <si>
    <t>04654000</t>
  </si>
  <si>
    <t>04654404</t>
  </si>
  <si>
    <t>ОАО "Туруханскэнерго"</t>
  </si>
  <si>
    <t>2437004384</t>
  </si>
  <si>
    <t>Верхнеимбатское</t>
  </si>
  <si>
    <t>04654410</t>
  </si>
  <si>
    <t>Вороговское</t>
  </si>
  <si>
    <t>04654413</t>
  </si>
  <si>
    <t>Город Игарка</t>
  </si>
  <si>
    <t>04654117</t>
  </si>
  <si>
    <t>ДООО "Водоканал"</t>
  </si>
  <si>
    <t>2437004296</t>
  </si>
  <si>
    <t>ООО "Энергопром"</t>
  </si>
  <si>
    <t>2449002945</t>
  </si>
  <si>
    <t>244901001</t>
  </si>
  <si>
    <t>Зотинское</t>
  </si>
  <si>
    <t>04654417</t>
  </si>
  <si>
    <t>Туруханское</t>
  </si>
  <si>
    <t>04654434</t>
  </si>
  <si>
    <t>ЗАО "Ванкорнефть"</t>
  </si>
  <si>
    <t>2437261631</t>
  </si>
  <si>
    <t>поселок Светлогорск</t>
  </si>
  <si>
    <t>04654156</t>
  </si>
  <si>
    <t>ООО "Типтур"</t>
  </si>
  <si>
    <t>2449002705</t>
  </si>
  <si>
    <t>Тюхтетский муниципальный район</t>
  </si>
  <si>
    <t>04655000</t>
  </si>
  <si>
    <t>Тюхтетское</t>
  </si>
  <si>
    <t>04655425</t>
  </si>
  <si>
    <t>ООО "Коммунальщик" Тюхтетский район</t>
  </si>
  <si>
    <t>2438301020</t>
  </si>
  <si>
    <t>243801001</t>
  </si>
  <si>
    <t>Ужурский муниципальный район</t>
  </si>
  <si>
    <t>04656000</t>
  </si>
  <si>
    <t>Город Ужур</t>
  </si>
  <si>
    <t>04656101</t>
  </si>
  <si>
    <t>ЗАО "Искра"</t>
  </si>
  <si>
    <t>2439001597</t>
  </si>
  <si>
    <t>ООО "Ужурский сервисцентр"</t>
  </si>
  <si>
    <t>2439006891</t>
  </si>
  <si>
    <t>ООО "Ужурское ЖКХ"</t>
  </si>
  <si>
    <t>2439006394</t>
  </si>
  <si>
    <t>Златоруновское</t>
  </si>
  <si>
    <t>04656431</t>
  </si>
  <si>
    <t>ООО "Исток"</t>
  </si>
  <si>
    <t>2439007743</t>
  </si>
  <si>
    <t>Крутоярское</t>
  </si>
  <si>
    <t>04656410</t>
  </si>
  <si>
    <t>МУП ЖКХ Крутоярского сельсовета "Себек"</t>
  </si>
  <si>
    <t>2439007479</t>
  </si>
  <si>
    <t>243900100</t>
  </si>
  <si>
    <t>ООО "СИБТЕПЛО"</t>
  </si>
  <si>
    <t>2439008088</t>
  </si>
  <si>
    <t>ООО"Крутояртеплосервис"</t>
  </si>
  <si>
    <t>2439007817</t>
  </si>
  <si>
    <t>Кулунское</t>
  </si>
  <si>
    <t>04656413</t>
  </si>
  <si>
    <t>Озероучумское</t>
  </si>
  <si>
    <t>04656423</t>
  </si>
  <si>
    <t>ООО "ТСК "Озеро Учум"</t>
  </si>
  <si>
    <t>2463076628</t>
  </si>
  <si>
    <t>Прилужское</t>
  </si>
  <si>
    <t>04656424</t>
  </si>
  <si>
    <t>МУП ЖКХ "АлПииКо"</t>
  </si>
  <si>
    <t>2439006771</t>
  </si>
  <si>
    <t>Приреченское</t>
  </si>
  <si>
    <t>04656429</t>
  </si>
  <si>
    <t>ООО "Ужурская теплоснабжающая компания"</t>
  </si>
  <si>
    <t>2439008063</t>
  </si>
  <si>
    <t>Солгонское</t>
  </si>
  <si>
    <t>04656425</t>
  </si>
  <si>
    <t>Уярский муниципальный район</t>
  </si>
  <si>
    <t>04657000</t>
  </si>
  <si>
    <t>Авдинское</t>
  </si>
  <si>
    <t>04657402</t>
  </si>
  <si>
    <t>ООО "СЖКХ"</t>
  </si>
  <si>
    <t>2440006423</t>
  </si>
  <si>
    <t>244001001</t>
  </si>
  <si>
    <t>Балайское</t>
  </si>
  <si>
    <t>04657404</t>
  </si>
  <si>
    <t>Город Уяр</t>
  </si>
  <si>
    <t>04657101</t>
  </si>
  <si>
    <t>МУП "Городское коммунальное хозяйство"</t>
  </si>
  <si>
    <t>2440006462</t>
  </si>
  <si>
    <t>МУП "Уяржилкомсервис"</t>
  </si>
  <si>
    <t>2440006286</t>
  </si>
  <si>
    <t>2440006712</t>
  </si>
  <si>
    <t>ООО "Лагуна"</t>
  </si>
  <si>
    <t>2440004803</t>
  </si>
  <si>
    <t>Громадское</t>
  </si>
  <si>
    <t>04657408</t>
  </si>
  <si>
    <t>ООО "Грамадский щебеночный карьер"</t>
  </si>
  <si>
    <t>2440006328</t>
  </si>
  <si>
    <t>2440007226</t>
  </si>
  <si>
    <t>ФБУ «ИК-16 ГУФСИН России по Красноярскому краю»</t>
  </si>
  <si>
    <t>2440004602</t>
  </si>
  <si>
    <t>Новопятницкое</t>
  </si>
  <si>
    <t>04657414</t>
  </si>
  <si>
    <t>Сухонойское</t>
  </si>
  <si>
    <t>04657418</t>
  </si>
  <si>
    <t>Сушиновское</t>
  </si>
  <si>
    <t>04657417</t>
  </si>
  <si>
    <t>ООО "СЖКО Феникс"</t>
  </si>
  <si>
    <t>2440003849</t>
  </si>
  <si>
    <t>Толстихинское</t>
  </si>
  <si>
    <t>04657420</t>
  </si>
  <si>
    <t>Шарыповский муниципальный район</t>
  </si>
  <si>
    <t>04658000</t>
  </si>
  <si>
    <t>04658403</t>
  </si>
  <si>
    <t>ООО "РемСтройСервис"</t>
  </si>
  <si>
    <t>2459013270</t>
  </si>
  <si>
    <t>2459019095</t>
  </si>
  <si>
    <t>04658408</t>
  </si>
  <si>
    <t>ООО "Золотой век"</t>
  </si>
  <si>
    <t>2459010960</t>
  </si>
  <si>
    <t>Новоалтатское</t>
  </si>
  <si>
    <t>04658411</t>
  </si>
  <si>
    <t>ООО "Территория"</t>
  </si>
  <si>
    <t>2459017901</t>
  </si>
  <si>
    <t>Парнинское</t>
  </si>
  <si>
    <t>04658413</t>
  </si>
  <si>
    <t>ООО "Родник"</t>
  </si>
  <si>
    <t>2459015911</t>
  </si>
  <si>
    <t>Родниковское</t>
  </si>
  <si>
    <t>04658415</t>
  </si>
  <si>
    <t>ООО "УЖКХ"</t>
  </si>
  <si>
    <t>2459015615</t>
  </si>
  <si>
    <t>Холмогорское</t>
  </si>
  <si>
    <t>04658420</t>
  </si>
  <si>
    <t>КГБУ СО "Шарыповский психоневрологический интернат"</t>
  </si>
  <si>
    <t>2441000992</t>
  </si>
  <si>
    <t>ОАО "Э.ОН Россия"</t>
  </si>
  <si>
    <t>245902002</t>
  </si>
  <si>
    <t>ООО "Центр инженерно-технического обеспечения"</t>
  </si>
  <si>
    <t>2459014788</t>
  </si>
  <si>
    <t>Шушенское</t>
  </si>
  <si>
    <t>04658422</t>
  </si>
  <si>
    <t>Шушенский муниципальный район</t>
  </si>
  <si>
    <t>04659000</t>
  </si>
  <si>
    <t>Иджинское</t>
  </si>
  <si>
    <t>04659403</t>
  </si>
  <si>
    <t>МУП "Водоканал" Иджинского сельсовета</t>
  </si>
  <si>
    <t>2442010915</t>
  </si>
  <si>
    <t>МУП "Шушенские ТЭС"</t>
  </si>
  <si>
    <t>2442000890</t>
  </si>
  <si>
    <t>Ильичевское</t>
  </si>
  <si>
    <t>04659405</t>
  </si>
  <si>
    <t>МУП "Водоканал" Ильичевского  сельсовета</t>
  </si>
  <si>
    <t>2442011436</t>
  </si>
  <si>
    <t>Казанцевское</t>
  </si>
  <si>
    <t>04659407</t>
  </si>
  <si>
    <t>МУП "Казанцевский водоканал"</t>
  </si>
  <si>
    <t>2442010714</t>
  </si>
  <si>
    <t>Каптыревское</t>
  </si>
  <si>
    <t>04659410</t>
  </si>
  <si>
    <t>Сизинское</t>
  </si>
  <si>
    <t>04659414</t>
  </si>
  <si>
    <t>Синеборское</t>
  </si>
  <si>
    <t>04659415</t>
  </si>
  <si>
    <t>МУП "Синеборский водоканал"</t>
  </si>
  <si>
    <t>2442010707</t>
  </si>
  <si>
    <t>Субботинское</t>
  </si>
  <si>
    <t>04659416</t>
  </si>
  <si>
    <t>поселок Шушенское</t>
  </si>
  <si>
    <t>04659151</t>
  </si>
  <si>
    <t>МУП Шушенского района "Водоканал"</t>
  </si>
  <si>
    <t>2442000459</t>
  </si>
  <si>
    <t>ООО "Авир"</t>
  </si>
  <si>
    <t>2442010425</t>
  </si>
  <si>
    <t>ООО "Вико"</t>
  </si>
  <si>
    <t>2442009571</t>
  </si>
  <si>
    <t>ООО "Теплоэлектросервис"</t>
  </si>
  <si>
    <t>2442011500</t>
  </si>
  <si>
    <t>ООО "Чистый двор"</t>
  </si>
  <si>
    <t>2442011228</t>
  </si>
  <si>
    <t>Эвенкийский муниципальный район</t>
  </si>
  <si>
    <t>04650000</t>
  </si>
  <si>
    <t>поселок Ессей</t>
  </si>
  <si>
    <t>04650432</t>
  </si>
  <si>
    <t>поселок Кислокан</t>
  </si>
  <si>
    <t>04650435</t>
  </si>
  <si>
    <t>поселок Куюмба</t>
  </si>
  <si>
    <t>04650411</t>
  </si>
  <si>
    <t>поселок Нидым</t>
  </si>
  <si>
    <t>04650438</t>
  </si>
  <si>
    <t>МП ЭМР "Илимпийские теплосети"</t>
  </si>
  <si>
    <t>8801011048</t>
  </si>
  <si>
    <t>880101001</t>
  </si>
  <si>
    <t>поселок Ошарово</t>
  </si>
  <si>
    <t>04650417</t>
  </si>
  <si>
    <t>поселок Полигус</t>
  </si>
  <si>
    <t>04650420</t>
  </si>
  <si>
    <t>поселок Суломай</t>
  </si>
  <si>
    <t>04650423</t>
  </si>
  <si>
    <t>поселок Суринда</t>
  </si>
  <si>
    <t>04650429</t>
  </si>
  <si>
    <t>поселок Тура</t>
  </si>
  <si>
    <t>04650402</t>
  </si>
  <si>
    <t>МП "Хозяйственное обеспечение"</t>
  </si>
  <si>
    <t>8801012563</t>
  </si>
  <si>
    <t>МП ЭМР "Илимпийские электросети"</t>
  </si>
  <si>
    <t>8801011136</t>
  </si>
  <si>
    <t>поселок Тутончаны</t>
  </si>
  <si>
    <t>04650444</t>
  </si>
  <si>
    <t>поселок Чиринда</t>
  </si>
  <si>
    <t>04650450</t>
  </si>
  <si>
    <t>поселок Эконда</t>
  </si>
  <si>
    <t>04650453</t>
  </si>
  <si>
    <t>поселок Юкта</t>
  </si>
  <si>
    <t>04650456</t>
  </si>
  <si>
    <t>село Байкит</t>
  </si>
  <si>
    <t>04650405</t>
  </si>
  <si>
    <t>МП ЭМР "Байкитэнерго"</t>
  </si>
  <si>
    <t>8802000955</t>
  </si>
  <si>
    <t>880201001</t>
  </si>
  <si>
    <t>село Ванавара</t>
  </si>
  <si>
    <t>04650459</t>
  </si>
  <si>
    <t>МП ЭМР "Ванавараэнерго"</t>
  </si>
  <si>
    <t>8803001655</t>
  </si>
  <si>
    <t>880301001</t>
  </si>
  <si>
    <t>ЗАО "МАРЭМ+"</t>
  </si>
  <si>
    <t>7704181109</t>
  </si>
  <si>
    <t>770401001</t>
  </si>
  <si>
    <t>ИП Старченко</t>
  </si>
  <si>
    <t>190100538868</t>
  </si>
  <si>
    <t>000000000</t>
  </si>
  <si>
    <t>ОАО  "Российские железные дороги" в лице Красноярской дирекции по энергообеспечению-структурного подразделения "Трансэнерго" филиала ОАО "РЖД"</t>
  </si>
  <si>
    <t>246045007</t>
  </si>
  <si>
    <t>ОАО "Атомэнергопромсбыт"</t>
  </si>
  <si>
    <t>7725828549</t>
  </si>
  <si>
    <t>ОАО "Мосэнергосбыт"</t>
  </si>
  <si>
    <t>7736520080</t>
  </si>
  <si>
    <t>ОАО "Оборонэнергосбыт"</t>
  </si>
  <si>
    <t>ОАО "Сибурэнергоменеджмент"</t>
  </si>
  <si>
    <t>7727276526</t>
  </si>
  <si>
    <t>366750001</t>
  </si>
  <si>
    <t>ОАО "Улан-Удэ Энерго"</t>
  </si>
  <si>
    <t>0326481003</t>
  </si>
  <si>
    <t>032601001</t>
  </si>
  <si>
    <t>ОАО "ФСК ЕЭС"</t>
  </si>
  <si>
    <t>4716016979</t>
  </si>
  <si>
    <t>ООО "Городские электрические сети"</t>
  </si>
  <si>
    <t>1902021787</t>
  </si>
  <si>
    <t>190201001</t>
  </si>
  <si>
    <t>ООО "Дизаж М"</t>
  </si>
  <si>
    <t>7728587330</t>
  </si>
  <si>
    <t>ООО "ЛУКОЙЛ-ЭНЕРГОСЕРВИС"</t>
  </si>
  <si>
    <t>5030040730</t>
  </si>
  <si>
    <t>503001000</t>
  </si>
  <si>
    <t>ООО "РУСЭНЕРГОСБЫТ"</t>
  </si>
  <si>
    <t>7706284124</t>
  </si>
  <si>
    <t>ООО "Региональная энергосбытовая компания" (ОПП)</t>
  </si>
  <si>
    <t>4633017746</t>
  </si>
  <si>
    <t>463301001</t>
  </si>
  <si>
    <t>ООО "ТранснефтьЭлектросетьСервис"</t>
  </si>
  <si>
    <t>6311049306</t>
  </si>
  <si>
    <t>631101001</t>
  </si>
  <si>
    <t>ООО "Транснефтьэнерго"</t>
  </si>
  <si>
    <t>7703552167</t>
  </si>
  <si>
    <t>772301001</t>
  </si>
  <si>
    <t>Открытое акционерное общество «Краспригород».</t>
  </si>
  <si>
    <t>2460069630</t>
  </si>
  <si>
    <t>филиал "Сибирский" ОАО "28 Электрическая сеть"</t>
  </si>
  <si>
    <t>2704016508</t>
  </si>
  <si>
    <t>Апано-Ключинский сельсовет</t>
  </si>
  <si>
    <t>04601402</t>
  </si>
  <si>
    <t>Березовский сельсовет</t>
  </si>
  <si>
    <t>04601404</t>
  </si>
  <si>
    <t>Вознесенский сельсовет</t>
  </si>
  <si>
    <t>04601407</t>
  </si>
  <si>
    <t>Долгомостовский сельсовет</t>
  </si>
  <si>
    <t>04601410</t>
  </si>
  <si>
    <t>Заозерновский сельсовет</t>
  </si>
  <si>
    <t>04601413</t>
  </si>
  <si>
    <t>Никольский сельсовет</t>
  </si>
  <si>
    <t>04601420</t>
  </si>
  <si>
    <t>Новоуспенский сельсовет</t>
  </si>
  <si>
    <t>04601422</t>
  </si>
  <si>
    <t>Петропавловский сельсовет</t>
  </si>
  <si>
    <t>04601428</t>
  </si>
  <si>
    <t>Покатеевский сельсовет</t>
  </si>
  <si>
    <t>04601425</t>
  </si>
  <si>
    <t>Покровский сельсовет</t>
  </si>
  <si>
    <t>04601434</t>
  </si>
  <si>
    <t>Почетский сельсовет</t>
  </si>
  <si>
    <t>04601437</t>
  </si>
  <si>
    <t>Самойловский сельсовет</t>
  </si>
  <si>
    <t>04601440</t>
  </si>
  <si>
    <t>Туровский сельсовет</t>
  </si>
  <si>
    <t>04601443</t>
  </si>
  <si>
    <t>Устьянский сельсовет</t>
  </si>
  <si>
    <t>04601446</t>
  </si>
  <si>
    <t>Хандальский сельсовет</t>
  </si>
  <si>
    <t>04601449</t>
  </si>
  <si>
    <t>Большесырский сельсовет</t>
  </si>
  <si>
    <t>04604402</t>
  </si>
  <si>
    <t>Грузенский сельсовет</t>
  </si>
  <si>
    <t>04604403</t>
  </si>
  <si>
    <t>Красненский сельсовет</t>
  </si>
  <si>
    <t>04604406</t>
  </si>
  <si>
    <t>04604410</t>
  </si>
  <si>
    <t>Ровненский сельсовет</t>
  </si>
  <si>
    <t>04604416</t>
  </si>
  <si>
    <t>Черемушкинский сельсовет</t>
  </si>
  <si>
    <t>04604422</t>
  </si>
  <si>
    <t>Чистопольский сельсовет</t>
  </si>
  <si>
    <t>04604425</t>
  </si>
  <si>
    <t>Арефьевский сельсовет</t>
  </si>
  <si>
    <t>04606403</t>
  </si>
  <si>
    <t>Зачулымский сельсовет</t>
  </si>
  <si>
    <t>04606407</t>
  </si>
  <si>
    <t>Кирчиженский сельсовет</t>
  </si>
  <si>
    <t>04606428</t>
  </si>
  <si>
    <t>Маталасский сельсовет</t>
  </si>
  <si>
    <t>04606410</t>
  </si>
  <si>
    <t>Орловский сельсовет</t>
  </si>
  <si>
    <t>04606419</t>
  </si>
  <si>
    <t>Полевской сельсовет</t>
  </si>
  <si>
    <t>04606422</t>
  </si>
  <si>
    <t>Проточенский сельсовет</t>
  </si>
  <si>
    <t>04606425</t>
  </si>
  <si>
    <t>Межселенная территория Богучанского муниципального района, включающая д Заимка, д Каменка, д Прилуки</t>
  </si>
  <si>
    <t>04609702</t>
  </si>
  <si>
    <t>04611402</t>
  </si>
  <si>
    <t>Бобровский сельсовет</t>
  </si>
  <si>
    <t>04611404</t>
  </si>
  <si>
    <t>Бычковский сельсовет</t>
  </si>
  <si>
    <t>04611410</t>
  </si>
  <si>
    <t>Новоеловский сельсовет</t>
  </si>
  <si>
    <t>04611413</t>
  </si>
  <si>
    <t>Новоникольский сельсовет</t>
  </si>
  <si>
    <t>04611422</t>
  </si>
  <si>
    <t>Сучковский сельсовет</t>
  </si>
  <si>
    <t>04611416</t>
  </si>
  <si>
    <t>Удачинский сельсовет</t>
  </si>
  <si>
    <t>04611425</t>
  </si>
  <si>
    <t>Александро-Ершинский сельсовет</t>
  </si>
  <si>
    <t>04613402</t>
  </si>
  <si>
    <t>Денисовский сельсовет</t>
  </si>
  <si>
    <t>04613409</t>
  </si>
  <si>
    <t>Курайский сельсовет</t>
  </si>
  <si>
    <t>04613416</t>
  </si>
  <si>
    <t>Нижнетанайский сельсовет</t>
  </si>
  <si>
    <t>04613422</t>
  </si>
  <si>
    <t>04613425</t>
  </si>
  <si>
    <t>Шеломковский сельсовет</t>
  </si>
  <si>
    <t>04613431</t>
  </si>
  <si>
    <t>Гаревский сельсовет</t>
  </si>
  <si>
    <t>04614410</t>
  </si>
  <si>
    <t>Михайловский сельсовет</t>
  </si>
  <si>
    <t>04614431</t>
  </si>
  <si>
    <t>04614434</t>
  </si>
  <si>
    <t>поселок Памяти 13 Борцов</t>
  </si>
  <si>
    <t>04614156</t>
  </si>
  <si>
    <t>Маковский сельсовет</t>
  </si>
  <si>
    <t>04615419</t>
  </si>
  <si>
    <t>Сымский сельсовет</t>
  </si>
  <si>
    <t>04615449</t>
  </si>
  <si>
    <t>Араданский сельсовет</t>
  </si>
  <si>
    <t>04616402</t>
  </si>
  <si>
    <t>Жеблахтинский сельсовет</t>
  </si>
  <si>
    <t>04616413</t>
  </si>
  <si>
    <t>Большекнышинский сельсовет</t>
  </si>
  <si>
    <t>04617404</t>
  </si>
  <si>
    <t>Большесалбинский сельсовет</t>
  </si>
  <si>
    <t>04617407</t>
  </si>
  <si>
    <t>Большетелекский сельсовет</t>
  </si>
  <si>
    <t>04617410</t>
  </si>
  <si>
    <t>Большехабыкский сельсовет</t>
  </si>
  <si>
    <t>04617413</t>
  </si>
  <si>
    <t>Добромысловский сельсовет</t>
  </si>
  <si>
    <t>04617416</t>
  </si>
  <si>
    <t>Екатерининский сельсовет</t>
  </si>
  <si>
    <t>04617419</t>
  </si>
  <si>
    <t>Курежский сельсовет</t>
  </si>
  <si>
    <t>04617423</t>
  </si>
  <si>
    <t>Майский сельсовет</t>
  </si>
  <si>
    <t>04617425</t>
  </si>
  <si>
    <t>Малохабыкский сельсовет</t>
  </si>
  <si>
    <t>04617426</t>
  </si>
  <si>
    <t>04617428</t>
  </si>
  <si>
    <t>Новоберезовский сельсовет</t>
  </si>
  <si>
    <t>04617429</t>
  </si>
  <si>
    <t>Новотроицкий сельсовет</t>
  </si>
  <si>
    <t>04617430</t>
  </si>
  <si>
    <t>Отрокский сельсовет</t>
  </si>
  <si>
    <t>04617437</t>
  </si>
  <si>
    <t>Романовский сельсовет</t>
  </si>
  <si>
    <t>04617440</t>
  </si>
  <si>
    <t>Центральный сельсовет</t>
  </si>
  <si>
    <t>04617450</t>
  </si>
  <si>
    <t>Новогородский сельсовет</t>
  </si>
  <si>
    <t>04618413</t>
  </si>
  <si>
    <t>Новопокровский сельсовет</t>
  </si>
  <si>
    <t>04618419</t>
  </si>
  <si>
    <t>Соколовский сельсовет</t>
  </si>
  <si>
    <t>04618422</t>
  </si>
  <si>
    <t>Александровский сельсовет</t>
  </si>
  <si>
    <t>04619402</t>
  </si>
  <si>
    <t>Маловский сельсовет</t>
  </si>
  <si>
    <t>04619418</t>
  </si>
  <si>
    <t>04619422</t>
  </si>
  <si>
    <t>04620402</t>
  </si>
  <si>
    <t>Вороковский сельсовет</t>
  </si>
  <si>
    <t>04620404</t>
  </si>
  <si>
    <t>Галанинский сельсовет</t>
  </si>
  <si>
    <t>04620405</t>
  </si>
  <si>
    <t>Дудовский сельсовет</t>
  </si>
  <si>
    <t>04620407</t>
  </si>
  <si>
    <t>Захаровский сельсовет</t>
  </si>
  <si>
    <t>04620410</t>
  </si>
  <si>
    <t>Курбатовский сельсовет</t>
  </si>
  <si>
    <t>04620416</t>
  </si>
  <si>
    <t>Мокрушинский сельсовет</t>
  </si>
  <si>
    <t>04620419</t>
  </si>
  <si>
    <t>Момотовский сельсовет</t>
  </si>
  <si>
    <t>04620422</t>
  </si>
  <si>
    <t>04620424</t>
  </si>
  <si>
    <t>Отношенский сельсовет</t>
  </si>
  <si>
    <t>04620425</t>
  </si>
  <si>
    <t>Пятковский сельсовет</t>
  </si>
  <si>
    <t>04620428</t>
  </si>
  <si>
    <t>Рождественский сельсовет</t>
  </si>
  <si>
    <t>04620431</t>
  </si>
  <si>
    <t>Талажанский сельсовет</t>
  </si>
  <si>
    <t>04620434</t>
  </si>
  <si>
    <t>Амонашенский сельсовет</t>
  </si>
  <si>
    <t>04621402</t>
  </si>
  <si>
    <t>Краснокурышинский сельсовет</t>
  </si>
  <si>
    <t>04621422</t>
  </si>
  <si>
    <t>Амыльский сельсовет</t>
  </si>
  <si>
    <t>04622402</t>
  </si>
  <si>
    <t>Качульский сельсовет</t>
  </si>
  <si>
    <t>04622410</t>
  </si>
  <si>
    <t>Лебедевский сельсовет</t>
  </si>
  <si>
    <t>04622411</t>
  </si>
  <si>
    <t>Нижнекурятский сельсовет</t>
  </si>
  <si>
    <t>04622419</t>
  </si>
  <si>
    <t>Сагайский сельсовет</t>
  </si>
  <si>
    <t>04622422</t>
  </si>
  <si>
    <t>Старокопский сельсовет</t>
  </si>
  <si>
    <t>04622425</t>
  </si>
  <si>
    <t>Таятский сельсовет</t>
  </si>
  <si>
    <t>04622431</t>
  </si>
  <si>
    <t>Дворецкий сельсовет</t>
  </si>
  <si>
    <t>04624402</t>
  </si>
  <si>
    <t>Ирбинский сельсовет</t>
  </si>
  <si>
    <t>04624405</t>
  </si>
  <si>
    <t>Ново-Кежемский сельсовет</t>
  </si>
  <si>
    <t>04624408</t>
  </si>
  <si>
    <t>Проспихинский сельсовет</t>
  </si>
  <si>
    <t>04624413</t>
  </si>
  <si>
    <t>Яркинский сельсовет</t>
  </si>
  <si>
    <t>04624422</t>
  </si>
  <si>
    <t>Балахтонский сельсовет</t>
  </si>
  <si>
    <t>04626402</t>
  </si>
  <si>
    <t>Новочернореченский сельсовет</t>
  </si>
  <si>
    <t>04626414</t>
  </si>
  <si>
    <t>Шадринский сельсовет</t>
  </si>
  <si>
    <t>04626430</t>
  </si>
  <si>
    <t>Муринский сельсовет</t>
  </si>
  <si>
    <t>04630428</t>
  </si>
  <si>
    <t>Орешенский сельсовет</t>
  </si>
  <si>
    <t>04631419</t>
  </si>
  <si>
    <t>Степно-Баджейский сельсовет</t>
  </si>
  <si>
    <t>04631428</t>
  </si>
  <si>
    <t>Кирсантьевский сельсовет</t>
  </si>
  <si>
    <t>04635405</t>
  </si>
  <si>
    <t>Кулаковский сельсовет</t>
  </si>
  <si>
    <t>04635407</t>
  </si>
  <si>
    <t>Первомайский сельсовет</t>
  </si>
  <si>
    <t>04635419</t>
  </si>
  <si>
    <t>Рыбинский сельсовет</t>
  </si>
  <si>
    <t>04635421</t>
  </si>
  <si>
    <t>Верхнеададымский сельсовет</t>
  </si>
  <si>
    <t>04637404</t>
  </si>
  <si>
    <t>04639402</t>
  </si>
  <si>
    <t>Верхнеингашский сельсовет</t>
  </si>
  <si>
    <t>04639404</t>
  </si>
  <si>
    <t>Ивановский сельсовет</t>
  </si>
  <si>
    <t>04639407</t>
  </si>
  <si>
    <t>Касьяновский сельсовет</t>
  </si>
  <si>
    <t>04639413</t>
  </si>
  <si>
    <t>Кучеровский сельсовет</t>
  </si>
  <si>
    <t>04639416</t>
  </si>
  <si>
    <t>Новоалександровский сельсовет</t>
  </si>
  <si>
    <t>04639422</t>
  </si>
  <si>
    <t>Павловский сельсовет</t>
  </si>
  <si>
    <t>04639428</t>
  </si>
  <si>
    <t>04639431</t>
  </si>
  <si>
    <t>04643407</t>
  </si>
  <si>
    <t>Кожелакский сельсовет</t>
  </si>
  <si>
    <t>04643416</t>
  </si>
  <si>
    <t>Алтатский сельсовет</t>
  </si>
  <si>
    <t>04645401</t>
  </si>
  <si>
    <t>Бушуйский сельсовет</t>
  </si>
  <si>
    <t>04645404</t>
  </si>
  <si>
    <t>Икшурминский сельсовет</t>
  </si>
  <si>
    <t>04645416</t>
  </si>
  <si>
    <t>Кириковский сельсовет</t>
  </si>
  <si>
    <t>04645413</t>
  </si>
  <si>
    <t>Комаровский сельсовет</t>
  </si>
  <si>
    <t>04645419</t>
  </si>
  <si>
    <t>Солоухинский сельсовет</t>
  </si>
  <si>
    <t>04645410</t>
  </si>
  <si>
    <t>Большеарбайский сельсовет</t>
  </si>
  <si>
    <t>04648404</t>
  </si>
  <si>
    <t>Большеильбинский сельсовет</t>
  </si>
  <si>
    <t>04648407</t>
  </si>
  <si>
    <t>04648410</t>
  </si>
  <si>
    <t>Гладковский сельсовет</t>
  </si>
  <si>
    <t>04648413</t>
  </si>
  <si>
    <t>Малиновский сельсовет</t>
  </si>
  <si>
    <t>04648422</t>
  </si>
  <si>
    <t>Межовский сельсовет</t>
  </si>
  <si>
    <t>04648425</t>
  </si>
  <si>
    <t>Нагорновский сельсовет</t>
  </si>
  <si>
    <t>04648428</t>
  </si>
  <si>
    <t>Орьевский сельсовет</t>
  </si>
  <si>
    <t>04648416</t>
  </si>
  <si>
    <t>Среднеагинский сельсовет</t>
  </si>
  <si>
    <t>04648432</t>
  </si>
  <si>
    <t>Тинский сельсовет</t>
  </si>
  <si>
    <t>04648434</t>
  </si>
  <si>
    <t>Вахрушевский сельсовет</t>
  </si>
  <si>
    <t>04652402</t>
  </si>
  <si>
    <t>Веселовский сельсовет</t>
  </si>
  <si>
    <t>04652428</t>
  </si>
  <si>
    <t>Сивохинский сельсовет</t>
  </si>
  <si>
    <t>04652407</t>
  </si>
  <si>
    <t>Суховский сельсовет</t>
  </si>
  <si>
    <t>04652413</t>
  </si>
  <si>
    <t>Троицкий сельсовет</t>
  </si>
  <si>
    <t>04652419</t>
  </si>
  <si>
    <t>04652425</t>
  </si>
  <si>
    <t>Межселенная территория Туруханского муниципального района, включающая п Ангутиха, с Бакланиха, п Бахта и др.</t>
  </si>
  <si>
    <t>04654701</t>
  </si>
  <si>
    <t>Верх-Четский сельсовет</t>
  </si>
  <si>
    <t>04655404</t>
  </si>
  <si>
    <t>Двинский сельсовет</t>
  </si>
  <si>
    <t>04655406</t>
  </si>
  <si>
    <t>Зареченский сельсовет</t>
  </si>
  <si>
    <t>04655407</t>
  </si>
  <si>
    <t>Красинский сельсовет</t>
  </si>
  <si>
    <t>04655410</t>
  </si>
  <si>
    <t>Лазаревский сельсовет</t>
  </si>
  <si>
    <t>04655412</t>
  </si>
  <si>
    <t>Леонтьевский сельсовет</t>
  </si>
  <si>
    <t>04655413</t>
  </si>
  <si>
    <t>Новомитропольский сельсовет</t>
  </si>
  <si>
    <t>04655416</t>
  </si>
  <si>
    <t>Поваренкинский сельсовет</t>
  </si>
  <si>
    <t>04655422</t>
  </si>
  <si>
    <t>Чиндатский сельсовет</t>
  </si>
  <si>
    <t>04655428</t>
  </si>
  <si>
    <t>Васильевский сельсовет</t>
  </si>
  <si>
    <t>04656404</t>
  </si>
  <si>
    <t>Ильинский сельсовет</t>
  </si>
  <si>
    <t>04656407</t>
  </si>
  <si>
    <t>Локшинский сельсовет</t>
  </si>
  <si>
    <t>04656416</t>
  </si>
  <si>
    <t>Малоимышский сельсовет</t>
  </si>
  <si>
    <t>04656419</t>
  </si>
  <si>
    <t>04656422</t>
  </si>
  <si>
    <t>Восточный сельсовет</t>
  </si>
  <si>
    <t>04657406</t>
  </si>
  <si>
    <t>Рощинский сельсовет</t>
  </si>
  <si>
    <t>04657416</t>
  </si>
  <si>
    <t>поселок Бурный</t>
  </si>
  <si>
    <t>04650408</t>
  </si>
  <si>
    <t>поселок Кузьмовка</t>
  </si>
  <si>
    <t>04650426</t>
  </si>
  <si>
    <t>поселок Муторай</t>
  </si>
  <si>
    <t>04650462</t>
  </si>
  <si>
    <t>поселок Оскоба</t>
  </si>
  <si>
    <t>04650465</t>
  </si>
  <si>
    <t>поселок Стрелка-Чуня</t>
  </si>
  <si>
    <t>04650471</t>
  </si>
  <si>
    <t>поселок Учами</t>
  </si>
  <si>
    <t>04650447</t>
  </si>
  <si>
    <t>поселок Чемдальск</t>
  </si>
  <si>
    <t>04650468</t>
  </si>
  <si>
    <t>село Мирюга</t>
  </si>
  <si>
    <t>04650414</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</si>
  <si>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</si>
  <si>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</si>
  <si>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</si>
  <si>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</si>
  <si>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</si>
  <si>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</si>
  <si>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</si>
  <si>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</si>
  <si>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</si>
  <si>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</si>
  <si>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</si>
  <si>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</si>
  <si>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</si>
  <si>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</si>
  <si>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</si>
  <si>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</si>
  <si>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</si>
  <si>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</si>
  <si>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</si>
  <si>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</si>
  <si>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</si>
  <si>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</si>
  <si>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</si>
  <si>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MO_LIST_25</t>
  </si>
  <si>
    <t>MO_LIST_26</t>
  </si>
  <si>
    <t>MO_LIST_27</t>
  </si>
  <si>
    <t>MO_LIST_28</t>
  </si>
  <si>
    <t>MO_LIST_29</t>
  </si>
  <si>
    <t>MO_LIST_30</t>
  </si>
  <si>
    <t>MO_LIST_31</t>
  </si>
  <si>
    <t>MO_LIST_32</t>
  </si>
  <si>
    <t>MO_LIST_33</t>
  </si>
  <si>
    <t>MO_LIST_34</t>
  </si>
  <si>
    <t>MO_LIST_35</t>
  </si>
  <si>
    <t>MO_LIST_36</t>
  </si>
  <si>
    <t>MO_LIST_37</t>
  </si>
  <si>
    <t>MO_LIST_38</t>
  </si>
  <si>
    <t>MO_LIST_39</t>
  </si>
  <si>
    <t>MO_LIST_40</t>
  </si>
  <si>
    <t>MO_LIST_41</t>
  </si>
  <si>
    <t>MO_LIST_42</t>
  </si>
  <si>
    <t>MO_LIST_43</t>
  </si>
  <si>
    <t>MO_LIST_44</t>
  </si>
  <si>
    <t>MO_LIST_45</t>
  </si>
  <si>
    <t>MO_LIST_46</t>
  </si>
  <si>
    <t>MO_LIST_47</t>
  </si>
  <si>
    <t>MO_LIST_48</t>
  </si>
  <si>
    <t>MO_LIST_49</t>
  </si>
  <si>
    <t>MO_LIST_50</t>
  </si>
  <si>
    <t>MO_LIST_51</t>
  </si>
  <si>
    <t>MO_LIST_52</t>
  </si>
  <si>
    <t>MO_LIST_53</t>
  </si>
  <si>
    <t>MO_LIST_54</t>
  </si>
  <si>
    <t>MO_LIST_55</t>
  </si>
  <si>
    <t>MO_LIST_56</t>
  </si>
  <si>
    <t>MO_LIST_57</t>
  </si>
  <si>
    <t>MO_LIST_58</t>
  </si>
  <si>
    <t>MO_LIST_59</t>
  </si>
  <si>
    <t>MO_LIST_60</t>
  </si>
  <si>
    <t>MO_LIST_61</t>
  </si>
  <si>
    <t>MO_LIST_62</t>
  </si>
  <si>
    <t>Дата последнего обновления реестра МР/МО: 03.02.2015 9:56:34</t>
  </si>
  <si>
    <t>31.12.2014</t>
  </si>
  <si>
    <t>производство (некомбинированная выработка) + передача + сбыт</t>
  </si>
  <si>
    <t>65</t>
  </si>
  <si>
    <t>384</t>
  </si>
  <si>
    <t>662820, Красноярский край, Ермаковский район, с. Ермаковское, ул. Ленина, д. 82, к.а</t>
  </si>
  <si>
    <t>662820, Красноярский край, Ермаковский район, с. Ермаковское, ул. К.Маркса, д. 38</t>
  </si>
  <si>
    <t>Почекутов Сергей Михайлович</t>
  </si>
  <si>
    <t>(39138) 2-40-47</t>
  </si>
  <si>
    <t>Родькина Ирина Ивановна</t>
  </si>
  <si>
    <t>главный бухгалтер</t>
  </si>
  <si>
    <t>rodkinairusa-62@mail.ru</t>
  </si>
  <si>
    <t>78453553</t>
  </si>
  <si>
    <t>40.30.12</t>
  </si>
  <si>
    <t>2/3/2015  10:29:49 AM</t>
  </si>
  <si>
    <t>2/3/2015  10:29:50 AM</t>
  </si>
  <si>
    <t>Машины и оборудование</t>
  </si>
  <si>
    <t>Материалы</t>
  </si>
  <si>
    <t>Уголь</t>
  </si>
  <si>
    <t>МБП</t>
  </si>
  <si>
    <t>Товары в буфете</t>
  </si>
  <si>
    <t>Расчеты с поставщиками и подрядчиками</t>
  </si>
  <si>
    <t>Расчеты с покупателями и заказчиками</t>
  </si>
  <si>
    <t>Расчеты по налогам и сборам</t>
  </si>
  <si>
    <t>Расчеты с подотчетными лицами</t>
  </si>
  <si>
    <t>Касса</t>
  </si>
  <si>
    <t>Расчетные счета в банке</t>
  </si>
  <si>
    <t>Переплата в ФСС</t>
  </si>
  <si>
    <t>Уставный капитал</t>
  </si>
  <si>
    <t>Прибыль</t>
  </si>
  <si>
    <t>Расчеты по внебюджетным фондам</t>
  </si>
  <si>
    <t>Расчеты с персоналом</t>
  </si>
  <si>
    <t>Расчеты по алиментам</t>
  </si>
  <si>
    <t>2/3/2015  2:41:20 PM</t>
  </si>
  <si>
    <t>2/3/2015  2:41:22 PM</t>
  </si>
  <si>
    <t>11/20/2015  1:38:28 PM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</si>
</sst>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_);[Red]\(&quot;$&quot;#,##0\)"/>
    <numFmt numFmtId="165" formatCode="_-* #,##0.00[$€-1]_-;\-* #,##0.00[$€-1]_-;_-* &quot;-&quot;??[$€-1]_-"/>
    <numFmt numFmtId="166" formatCode="_(&quot;$&quot;* #,##0.00_);_(&quot;$&quot;* \(#,##0.00\);_(&quot;$&quot;* &quot;-&quot;??_);_(@_)"/>
  </numFmts>
  <fonts count="78" x14ac:knownFonts="1">
    <font>
      <sz val="9"/>
      <name val="Tahoma"/>
      <family val="2"/>
      <charset val="204"/>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b/>
      <u/>
      <sz val="11"/>
      <color indexed="12"/>
      <name val="Arial"/>
      <family val="2"/>
      <charset val="204"/>
    </font>
    <font>
      <sz val="9"/>
      <color indexed="8"/>
      <name val="Tahoma"/>
      <family val="2"/>
      <charset val="204"/>
    </font>
    <font>
      <sz val="8"/>
      <name val="Arial Cyr"/>
      <charset val="204"/>
    </font>
    <font>
      <sz val="9"/>
      <color indexed="9"/>
      <name val="Tahoma"/>
      <family val="2"/>
      <charset val="204"/>
    </font>
    <font>
      <sz val="8"/>
      <name val="Verdana"/>
      <family val="2"/>
      <charset val="204"/>
    </font>
    <font>
      <sz val="10"/>
      <name val="Arial"/>
      <family val="2"/>
      <charset val="204"/>
    </font>
    <font>
      <b/>
      <u/>
      <sz val="9"/>
      <color indexed="12"/>
      <name val="Tahoma"/>
      <family val="2"/>
      <charset val="204"/>
    </font>
    <font>
      <sz val="9"/>
      <name val="Tahoma"/>
      <family val="2"/>
      <charset val="204"/>
    </font>
    <font>
      <sz val="11"/>
      <color indexed="8"/>
      <name val="Calibri"/>
      <family val="2"/>
      <charset val="204"/>
    </font>
    <font>
      <sz val="11"/>
      <color indexed="62"/>
      <name val="Calibri"/>
      <family val="2"/>
      <charset val="204"/>
    </font>
    <font>
      <sz val="9"/>
      <color indexed="10"/>
      <name val="Tahoma"/>
      <family val="2"/>
      <charset val="204"/>
    </font>
    <font>
      <sz val="9"/>
      <name val="Tahoma"/>
      <family val="2"/>
      <charset val="204"/>
    </font>
    <font>
      <b/>
      <sz val="9"/>
      <color indexed="8"/>
      <name val="Tahoma"/>
      <family val="2"/>
      <charset val="204"/>
    </font>
    <font>
      <sz val="8"/>
      <name val="Calibri"/>
      <family val="2"/>
      <charset val="204"/>
    </font>
    <font>
      <u/>
      <sz val="9"/>
      <color indexed="12"/>
      <name val="Tahoma"/>
      <family val="2"/>
      <charset val="204"/>
    </font>
    <font>
      <sz val="10"/>
      <name val="Arial"/>
      <family val="2"/>
      <charset val="204"/>
    </font>
    <font>
      <sz val="10"/>
      <name val="Tahoma"/>
      <family val="2"/>
      <charset val="204"/>
    </font>
    <font>
      <sz val="9"/>
      <name val="Tahoma"/>
      <family val="2"/>
      <charset val="204"/>
    </font>
    <font>
      <u/>
      <sz val="10"/>
      <color indexed="12"/>
      <name val="Arial Cyr"/>
      <charset val="204"/>
    </font>
    <font>
      <sz val="10"/>
      <name val="Times New Roman CYR"/>
      <charset val="204"/>
    </font>
    <font>
      <sz val="8"/>
      <name val="Palatino"/>
      <family val="1"/>
    </font>
    <font>
      <u/>
      <sz val="10"/>
      <color indexed="36"/>
      <name val="Arial Cyr"/>
      <charset val="204"/>
    </font>
    <font>
      <sz val="11"/>
      <name val="Tahoma"/>
      <family val="2"/>
      <charset val="204"/>
    </font>
    <font>
      <sz val="9"/>
      <color indexed="11"/>
      <name val="Tahoma"/>
      <family val="2"/>
      <charset val="204"/>
    </font>
    <font>
      <sz val="10"/>
      <name val="Helv"/>
      <charset val="204"/>
    </font>
    <font>
      <sz val="8"/>
      <name val="Arial"/>
      <family val="2"/>
      <charset val="204"/>
    </font>
    <font>
      <u/>
      <sz val="9"/>
      <color indexed="63"/>
      <name val="Tahoma"/>
      <family val="2"/>
      <charset val="204"/>
    </font>
    <font>
      <sz val="11"/>
      <color indexed="63"/>
      <name val="Tahoma"/>
      <family val="2"/>
      <charset val="204"/>
    </font>
    <font>
      <b/>
      <sz val="10"/>
      <color indexed="63"/>
      <name val="Tahoma"/>
      <family val="2"/>
      <charset val="204"/>
    </font>
    <font>
      <u/>
      <sz val="20"/>
      <color indexed="63"/>
      <name val="Tahoma"/>
      <family val="2"/>
      <charset val="204"/>
    </font>
    <font>
      <sz val="10"/>
      <color indexed="63"/>
      <name val="Tahoma"/>
      <family val="2"/>
      <charset val="204"/>
    </font>
    <font>
      <sz val="9"/>
      <color indexed="63"/>
      <name val="Tahoma"/>
      <family val="2"/>
      <charset val="204"/>
    </font>
    <font>
      <sz val="11"/>
      <color indexed="63"/>
      <name val="Marlett"/>
      <charset val="2"/>
    </font>
    <font>
      <b/>
      <u/>
      <sz val="9"/>
      <color indexed="63"/>
      <name val="Tahoma"/>
      <family val="2"/>
      <charset val="204"/>
    </font>
    <font>
      <b/>
      <sz val="9"/>
      <color indexed="63"/>
      <name val="Tahoma"/>
      <family val="2"/>
      <charset val="204"/>
    </font>
    <font>
      <sz val="9"/>
      <color indexed="81"/>
      <name val="Tahoma"/>
      <family val="2"/>
      <charset val="204"/>
    </font>
    <font>
      <sz val="10"/>
      <color indexed="9"/>
      <name val="Tahoma"/>
      <family val="2"/>
      <charset val="204"/>
    </font>
    <font>
      <sz val="10"/>
      <color indexed="10"/>
      <name val="Tahoma"/>
      <family val="2"/>
      <charset val="204"/>
    </font>
    <font>
      <b/>
      <sz val="9"/>
      <color indexed="62"/>
      <name val="Tahoma"/>
      <family val="2"/>
      <charset val="204"/>
    </font>
    <font>
      <sz val="9"/>
      <color indexed="62"/>
      <name val="Tahoma"/>
      <family val="2"/>
      <charset val="204"/>
    </font>
    <font>
      <u/>
      <sz val="11"/>
      <color indexed="22"/>
      <name val="Wingdings 2"/>
      <family val="1"/>
      <charset val="2"/>
    </font>
    <font>
      <sz val="11"/>
      <color indexed="22"/>
      <name val="Wingdings 2"/>
      <family val="1"/>
      <charset val="2"/>
    </font>
    <font>
      <sz val="9"/>
      <color indexed="63"/>
      <name val="Tahoma"/>
      <family val="2"/>
      <charset val="204"/>
    </font>
    <font>
      <b/>
      <sz val="9"/>
      <color indexed="63"/>
      <name val="Tahoma"/>
      <family val="2"/>
      <charset val="204"/>
    </font>
    <font>
      <sz val="9"/>
      <color indexed="23"/>
      <name val="Tahoma"/>
      <family val="2"/>
      <charset val="204"/>
    </font>
    <font>
      <sz val="9"/>
      <color indexed="63"/>
      <name val="Tahoma"/>
      <family val="2"/>
      <charset val="204"/>
    </font>
    <font>
      <b/>
      <sz val="11"/>
      <name val="Tahoma"/>
      <family val="2"/>
      <charset val="204"/>
    </font>
    <font>
      <sz val="9"/>
      <color indexed="23"/>
      <name val="Tahoma"/>
      <family val="2"/>
      <charset val="204"/>
    </font>
    <font>
      <b/>
      <sz val="9"/>
      <color indexed="23"/>
      <name val="Tahoma"/>
      <family val="2"/>
      <charset val="204"/>
    </font>
    <font>
      <u/>
      <sz val="11"/>
      <color indexed="12"/>
      <name val="Calibri"/>
      <family val="2"/>
      <charset val="204"/>
    </font>
    <font>
      <u/>
      <sz val="10"/>
      <color indexed="12"/>
      <name val="Times New Roman Cyr"/>
      <charset val="204"/>
    </font>
    <font>
      <b/>
      <sz val="14"/>
      <name val="Franklin Gothic Medium"/>
      <family val="2"/>
      <charset val="204"/>
    </font>
    <font>
      <sz val="10"/>
      <color indexed="8"/>
      <name val="Arial Cyr"/>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s>
  <fills count="47">
    <fill>
      <patternFill patternType="none"/>
    </fill>
    <fill>
      <patternFill patternType="gray125"/>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43"/>
        <bgColor indexed="64"/>
      </patternFill>
    </fill>
    <fill>
      <patternFill patternType="solid">
        <fgColor indexed="11"/>
        <bgColor indexed="64"/>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
      <patternFill patternType="solid">
        <fgColor indexed="10"/>
        <bgColor indexed="64"/>
      </patternFill>
    </fill>
    <fill>
      <patternFill patternType="solid">
        <fgColor indexed="30"/>
        <bgColor indexed="64"/>
      </patternFill>
    </fill>
    <fill>
      <patternFill patternType="solid">
        <fgColor indexed="13"/>
        <bgColor indexed="64"/>
      </patternFill>
    </fill>
    <fill>
      <patternFill patternType="solid">
        <fgColor indexed="26"/>
        <bgColor indexed="64"/>
      </patternFill>
    </fill>
    <fill>
      <patternFill patternType="lightDown">
        <fgColor indexed="22"/>
      </patternFill>
    </fill>
    <fill>
      <patternFill patternType="solid">
        <fgColor indexed="22"/>
        <bgColor indexed="64"/>
      </patternFill>
    </fill>
    <fill>
      <patternFill patternType="solid">
        <fgColor indexed="4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0">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55"/>
      </top>
      <bottom/>
      <diagonal/>
    </border>
    <border>
      <left style="thin">
        <color indexed="55"/>
      </left>
      <right/>
      <top/>
      <bottom/>
      <diagonal/>
    </border>
    <border>
      <left style="thin">
        <color indexed="55"/>
      </left>
      <right/>
      <top style="thin">
        <color indexed="55"/>
      </top>
      <bottom/>
      <diagonal/>
    </border>
    <border>
      <left style="thin">
        <color indexed="55"/>
      </left>
      <right/>
      <top/>
      <bottom style="thin">
        <color indexed="55"/>
      </bottom>
      <diagonal/>
    </border>
    <border>
      <left/>
      <right/>
      <top/>
      <bottom style="thin">
        <color indexed="55"/>
      </bottom>
      <diagonal/>
    </border>
    <border>
      <left style="thin">
        <color indexed="55"/>
      </left>
      <right/>
      <top/>
      <bottom style="thin">
        <color indexed="23"/>
      </bottom>
      <diagonal/>
    </border>
    <border>
      <left/>
      <right/>
      <top/>
      <bottom style="thin">
        <color indexed="23"/>
      </bottom>
      <diagonal/>
    </border>
    <border>
      <left/>
      <right style="thin">
        <color indexed="23"/>
      </right>
      <top/>
      <bottom/>
      <diagonal/>
    </border>
    <border>
      <left/>
      <right style="thin">
        <color indexed="23"/>
      </right>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diagonal/>
    </border>
    <border>
      <left style="thin">
        <color indexed="22"/>
      </left>
      <right style="thin">
        <color indexed="22"/>
      </right>
      <top style="thin">
        <color indexed="22"/>
      </top>
      <bottom/>
      <diagonal/>
    </border>
    <border>
      <left style="thin">
        <color indexed="23"/>
      </left>
      <right/>
      <top/>
      <bottom style="thin">
        <color indexed="23"/>
      </bottom>
      <diagonal/>
    </border>
    <border>
      <left/>
      <right style="thin">
        <color indexed="64"/>
      </right>
      <top style="thin">
        <color indexed="23"/>
      </top>
      <bottom/>
      <diagonal/>
    </border>
    <border>
      <left style="thin">
        <color indexed="64"/>
      </left>
      <right style="thin">
        <color indexed="64"/>
      </right>
      <top style="thin">
        <color indexed="23"/>
      </top>
      <bottom/>
      <diagonal/>
    </border>
    <border>
      <left style="thin">
        <color indexed="64"/>
      </left>
      <right style="thin">
        <color indexed="23"/>
      </right>
      <top style="thin">
        <color indexed="23"/>
      </top>
      <bottom/>
      <diagonal/>
    </border>
    <border>
      <left style="thin">
        <color indexed="64"/>
      </left>
      <right style="thin">
        <color indexed="23"/>
      </right>
      <top/>
      <bottom/>
      <diagonal/>
    </border>
    <border>
      <left style="thin">
        <color indexed="23"/>
      </left>
      <right style="thin">
        <color indexed="64"/>
      </right>
      <top/>
      <bottom style="thin">
        <color indexed="23"/>
      </bottom>
      <diagonal/>
    </border>
    <border>
      <left style="thin">
        <color indexed="64"/>
      </left>
      <right style="thin">
        <color indexed="23"/>
      </right>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style="thin">
        <color indexed="23"/>
      </right>
      <top style="thin">
        <color indexed="23"/>
      </top>
      <bottom style="thin">
        <color indexed="23"/>
      </bottom>
      <diagonal/>
    </border>
    <border>
      <left/>
      <right style="thin">
        <color indexed="64"/>
      </right>
      <top/>
      <bottom style="thin">
        <color indexed="23"/>
      </bottom>
      <diagonal/>
    </border>
    <border>
      <left style="thin">
        <color indexed="64"/>
      </left>
      <right style="thin">
        <color indexed="64"/>
      </right>
      <top/>
      <bottom style="thin">
        <color indexed="23"/>
      </bottom>
      <diagonal/>
    </border>
    <border>
      <left/>
      <right style="thin">
        <color indexed="64"/>
      </right>
      <top style="thin">
        <color indexed="23"/>
      </top>
      <bottom style="thin">
        <color indexed="23"/>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bottom/>
      <diagonal/>
    </border>
    <border>
      <left style="thin">
        <color indexed="23"/>
      </left>
      <right style="thin">
        <color indexed="64"/>
      </right>
      <top/>
      <bottom/>
      <diagonal/>
    </border>
    <border>
      <left style="thin">
        <color indexed="23"/>
      </left>
      <right style="thin">
        <color indexed="22"/>
      </right>
      <top style="thin">
        <color indexed="23"/>
      </top>
      <bottom style="thin">
        <color indexed="23"/>
      </bottom>
      <diagonal/>
    </border>
    <border>
      <left style="thin">
        <color indexed="22"/>
      </left>
      <right style="thin">
        <color indexed="22"/>
      </right>
      <top style="thin">
        <color indexed="23"/>
      </top>
      <bottom style="thin">
        <color indexed="23"/>
      </bottom>
      <diagonal/>
    </border>
    <border>
      <left style="thin">
        <color indexed="22"/>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9">
    <xf numFmtId="49" fontId="0" fillId="0" borderId="0" applyBorder="0">
      <alignment vertical="top"/>
    </xf>
    <xf numFmtId="0" fontId="2" fillId="0" borderId="0"/>
    <xf numFmtId="165" fontId="2" fillId="0" borderId="0"/>
    <xf numFmtId="0" fontId="33" fillId="0" borderId="0"/>
    <xf numFmtId="38" fontId="34" fillId="0" borderId="0">
      <alignment vertical="top"/>
    </xf>
    <xf numFmtId="38" fontId="34" fillId="0" borderId="0">
      <alignment vertical="top"/>
    </xf>
    <xf numFmtId="38" fontId="34" fillId="0" borderId="0">
      <alignment vertical="top"/>
    </xf>
    <xf numFmtId="38" fontId="34" fillId="0" borderId="0">
      <alignment vertical="top"/>
    </xf>
    <xf numFmtId="38" fontId="34" fillId="0" borderId="0">
      <alignment vertical="top"/>
    </xf>
    <xf numFmtId="38" fontId="34" fillId="0" borderId="0">
      <alignment vertical="top"/>
    </xf>
    <xf numFmtId="38" fontId="34" fillId="0" borderId="0">
      <alignment vertical="top"/>
    </xf>
    <xf numFmtId="38" fontId="34" fillId="0" borderId="0">
      <alignment vertical="top"/>
    </xf>
    <xf numFmtId="38" fontId="34" fillId="0" borderId="0">
      <alignment vertical="top"/>
    </xf>
    <xf numFmtId="38" fontId="34" fillId="0" borderId="0">
      <alignment vertical="top"/>
    </xf>
    <xf numFmtId="38" fontId="34" fillId="0" borderId="0">
      <alignment vertical="top"/>
    </xf>
    <xf numFmtId="38" fontId="34" fillId="0" borderId="0">
      <alignment vertical="top"/>
    </xf>
    <xf numFmtId="0" fontId="25" fillId="0" borderId="1" applyNumberFormat="0" applyAlignment="0">
      <protection locked="0"/>
    </xf>
    <xf numFmtId="164" fontId="3" fillId="0" borderId="0" applyFont="0" applyFill="0" applyBorder="0" applyAlignment="0" applyProtection="0"/>
    <xf numFmtId="0" fontId="29" fillId="0" borderId="0" applyFill="0" applyBorder="0" applyProtection="0">
      <alignment vertical="center"/>
    </xf>
    <xf numFmtId="0" fontId="30" fillId="0" borderId="0" applyNumberFormat="0" applyFill="0" applyBorder="0" applyAlignment="0" applyProtection="0">
      <alignment vertical="top"/>
      <protection locked="0"/>
    </xf>
    <xf numFmtId="0" fontId="25" fillId="2" borderId="1" applyNumberFormat="0" applyAlignment="0"/>
    <xf numFmtId="0" fontId="27" fillId="0" borderId="0" applyNumberFormat="0" applyFill="0" applyBorder="0" applyAlignment="0" applyProtection="0">
      <alignment vertical="top"/>
      <protection locked="0"/>
    </xf>
    <xf numFmtId="0" fontId="6" fillId="0" borderId="0" applyNumberFormat="0" applyFill="0" applyBorder="0" applyAlignment="0" applyProtection="0"/>
    <xf numFmtId="0" fontId="4" fillId="0" borderId="0"/>
    <xf numFmtId="0" fontId="29" fillId="0" borderId="0" applyFill="0" applyBorder="0" applyProtection="0">
      <alignment vertical="center"/>
    </xf>
    <xf numFmtId="0" fontId="29" fillId="0" borderId="0" applyFill="0" applyBorder="0" applyProtection="0">
      <alignment vertical="center"/>
    </xf>
    <xf numFmtId="49" fontId="31" fillId="3" borderId="2" applyNumberFormat="0">
      <alignment horizontal="center" vertical="center"/>
    </xf>
    <xf numFmtId="0" fontId="18" fillId="4" borderId="1" applyNumberFormat="0" applyAlignment="0" applyProtection="0"/>
    <xf numFmtId="0" fontId="9"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7" fillId="0" borderId="0" applyNumberFormat="0" applyFill="0" applyBorder="0" applyAlignment="0" applyProtection="0"/>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27" fillId="0" borderId="0" applyNumberFormat="0" applyFill="0" applyBorder="0" applyAlignment="0" applyProtection="0"/>
    <xf numFmtId="166" fontId="24" fillId="0" borderId="0" applyFont="0" applyFill="0" applyBorder="0" applyAlignment="0" applyProtection="0"/>
    <xf numFmtId="0" fontId="60" fillId="0" borderId="0" applyBorder="0">
      <alignment horizontal="center" vertical="center" wrapText="1"/>
    </xf>
    <xf numFmtId="0" fontId="7" fillId="0" borderId="3" applyBorder="0">
      <alignment horizontal="center" vertical="center" wrapText="1"/>
    </xf>
    <xf numFmtId="4" fontId="5" fillId="5" borderId="4" applyBorder="0">
      <alignment horizontal="right"/>
    </xf>
    <xf numFmtId="49" fontId="5" fillId="0" borderId="0" applyBorder="0">
      <alignment vertical="top"/>
    </xf>
    <xf numFmtId="0" fontId="61" fillId="0" borderId="0"/>
    <xf numFmtId="0" fontId="17" fillId="0" borderId="0"/>
    <xf numFmtId="0" fontId="17" fillId="0" borderId="0"/>
    <xf numFmtId="0" fontId="61" fillId="0" borderId="0"/>
    <xf numFmtId="0" fontId="1" fillId="0" borderId="0"/>
    <xf numFmtId="0" fontId="1" fillId="0" borderId="0">
      <alignment horizontal="left" vertical="center"/>
    </xf>
    <xf numFmtId="0" fontId="32" fillId="6" borderId="0" applyNumberFormat="0" applyBorder="0" applyAlignment="0">
      <alignment horizontal="left" vertical="center"/>
    </xf>
    <xf numFmtId="0" fontId="1" fillId="0" borderId="0"/>
    <xf numFmtId="49" fontId="5" fillId="0" borderId="0" applyBorder="0">
      <alignment vertical="top"/>
    </xf>
    <xf numFmtId="0" fontId="1" fillId="0" borderId="0"/>
    <xf numFmtId="49" fontId="5" fillId="6" borderId="0" applyBorder="0">
      <alignment vertical="top"/>
    </xf>
    <xf numFmtId="0" fontId="14" fillId="0" borderId="0"/>
    <xf numFmtId="0" fontId="28" fillId="0" borderId="0"/>
    <xf numFmtId="0" fontId="24" fillId="0" borderId="0"/>
    <xf numFmtId="0" fontId="14" fillId="0" borderId="0"/>
    <xf numFmtId="0" fontId="14" fillId="0" borderId="0"/>
    <xf numFmtId="49" fontId="5" fillId="0" borderId="0" applyBorder="0">
      <alignment vertical="top"/>
    </xf>
    <xf numFmtId="0" fontId="1" fillId="0" borderId="0"/>
    <xf numFmtId="0" fontId="1" fillId="0" borderId="0"/>
    <xf numFmtId="0" fontId="1" fillId="0" borderId="0"/>
    <xf numFmtId="0" fontId="17" fillId="0" borderId="0"/>
    <xf numFmtId="0" fontId="1" fillId="0" borderId="0"/>
    <xf numFmtId="0" fontId="13" fillId="0" borderId="0"/>
    <xf numFmtId="0" fontId="13" fillId="0" borderId="0"/>
    <xf numFmtId="0" fontId="14" fillId="0" borderId="0"/>
    <xf numFmtId="0" fontId="17" fillId="0" borderId="0"/>
    <xf numFmtId="0" fontId="2" fillId="0" borderId="0"/>
    <xf numFmtId="4" fontId="5" fillId="7" borderId="5" applyBorder="0">
      <alignment horizontal="right"/>
    </xf>
    <xf numFmtId="0" fontId="62" fillId="0" borderId="0" applyNumberFormat="0" applyFill="0" applyBorder="0" applyAlignment="0" applyProtection="0"/>
    <xf numFmtId="0" fontId="63" fillId="0" borderId="71" applyNumberFormat="0" applyFill="0" applyAlignment="0" applyProtection="0"/>
    <xf numFmtId="0" fontId="64" fillId="0" borderId="72" applyNumberFormat="0" applyFill="0" applyAlignment="0" applyProtection="0"/>
    <xf numFmtId="0" fontId="65" fillId="0" borderId="73" applyNumberFormat="0" applyFill="0" applyAlignment="0" applyProtection="0"/>
    <xf numFmtId="0" fontId="65" fillId="0" borderId="0" applyNumberFormat="0" applyFill="0" applyBorder="0" applyAlignment="0" applyProtection="0"/>
    <xf numFmtId="0" fontId="66" fillId="17" borderId="0" applyNumberFormat="0" applyBorder="0" applyAlignment="0" applyProtection="0"/>
    <xf numFmtId="0" fontId="67" fillId="18" borderId="0" applyNumberFormat="0" applyBorder="0" applyAlignment="0" applyProtection="0"/>
    <xf numFmtId="0" fontId="68" fillId="19" borderId="0" applyNumberFormat="0" applyBorder="0" applyAlignment="0" applyProtection="0"/>
    <xf numFmtId="0" fontId="69" fillId="20" borderId="74" applyNumberFormat="0" applyAlignment="0" applyProtection="0"/>
    <xf numFmtId="0" fontId="70" fillId="20" borderId="75" applyNumberFormat="0" applyAlignment="0" applyProtection="0"/>
    <xf numFmtId="0" fontId="71" fillId="0" borderId="76" applyNumberFormat="0" applyFill="0" applyAlignment="0" applyProtection="0"/>
    <xf numFmtId="0" fontId="72" fillId="21" borderId="77" applyNumberFormat="0" applyAlignment="0" applyProtection="0"/>
    <xf numFmtId="0" fontId="73" fillId="0" borderId="0" applyNumberFormat="0" applyFill="0" applyBorder="0" applyAlignment="0" applyProtection="0"/>
    <xf numFmtId="0" fontId="5" fillId="22" borderId="78" applyNumberFormat="0" applyFont="0" applyAlignment="0" applyProtection="0"/>
    <xf numFmtId="0" fontId="74" fillId="0" borderId="0" applyNumberFormat="0" applyFill="0" applyBorder="0" applyAlignment="0" applyProtection="0"/>
    <xf numFmtId="0" fontId="75" fillId="0" borderId="79" applyNumberFormat="0" applyFill="0" applyAlignment="0" applyProtection="0"/>
    <xf numFmtId="0" fontId="76" fillId="23" borderId="0" applyNumberFormat="0" applyBorder="0" applyAlignment="0" applyProtection="0"/>
    <xf numFmtId="0" fontId="77" fillId="24" borderId="0" applyNumberFormat="0" applyBorder="0" applyAlignment="0" applyProtection="0"/>
    <xf numFmtId="0" fontId="77" fillId="25" borderId="0" applyNumberFormat="0" applyBorder="0" applyAlignment="0" applyProtection="0"/>
    <xf numFmtId="0" fontId="76" fillId="26" borderId="0" applyNumberFormat="0" applyBorder="0" applyAlignment="0" applyProtection="0"/>
    <xf numFmtId="0" fontId="76" fillId="27" borderId="0" applyNumberFormat="0" applyBorder="0" applyAlignment="0" applyProtection="0"/>
    <xf numFmtId="0" fontId="77" fillId="28" borderId="0" applyNumberFormat="0" applyBorder="0" applyAlignment="0" applyProtection="0"/>
    <xf numFmtId="0" fontId="77" fillId="29" borderId="0" applyNumberFormat="0" applyBorder="0" applyAlignment="0" applyProtection="0"/>
    <xf numFmtId="0" fontId="76" fillId="30" borderId="0" applyNumberFormat="0" applyBorder="0" applyAlignment="0" applyProtection="0"/>
    <xf numFmtId="0" fontId="76"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6" fillId="34" borderId="0" applyNumberFormat="0" applyBorder="0" applyAlignment="0" applyProtection="0"/>
    <xf numFmtId="0" fontId="76"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6" fillId="38" borderId="0" applyNumberFormat="0" applyBorder="0" applyAlignment="0" applyProtection="0"/>
    <xf numFmtId="0" fontId="76" fillId="39" borderId="0" applyNumberFormat="0" applyBorder="0" applyAlignment="0" applyProtection="0"/>
    <xf numFmtId="0" fontId="77" fillId="40" borderId="0" applyNumberFormat="0" applyBorder="0" applyAlignment="0" applyProtection="0"/>
    <xf numFmtId="0" fontId="77" fillId="41" borderId="0" applyNumberFormat="0" applyBorder="0" applyAlignment="0" applyProtection="0"/>
    <xf numFmtId="0" fontId="76" fillId="42" borderId="0" applyNumberFormat="0" applyBorder="0" applyAlignment="0" applyProtection="0"/>
    <xf numFmtId="0" fontId="76" fillId="43" borderId="0" applyNumberFormat="0" applyBorder="0" applyAlignment="0" applyProtection="0"/>
    <xf numFmtId="0" fontId="77" fillId="44" borderId="0" applyNumberFormat="0" applyBorder="0" applyAlignment="0" applyProtection="0"/>
    <xf numFmtId="0" fontId="77" fillId="45" borderId="0" applyNumberFormat="0" applyBorder="0" applyAlignment="0" applyProtection="0"/>
    <xf numFmtId="0" fontId="76" fillId="46" borderId="0" applyNumberFormat="0" applyBorder="0" applyAlignment="0" applyProtection="0"/>
  </cellStyleXfs>
  <cellXfs count="467">
    <xf numFmtId="49" fontId="0" fillId="0" borderId="0" xfId="0">
      <alignment vertical="top"/>
    </xf>
    <xf numFmtId="49" fontId="15" fillId="8" borderId="6" xfId="28" applyNumberFormat="1" applyFont="1" applyFill="1" applyBorder="1" applyAlignment="1" applyProtection="1">
      <alignment horizontal="center" vertical="center"/>
    </xf>
    <xf numFmtId="49" fontId="16" fillId="0" borderId="0" xfId="0" applyFont="1" applyFill="1" applyBorder="1" applyAlignment="1" applyProtection="1">
      <alignment vertical="top"/>
    </xf>
    <xf numFmtId="49" fontId="10" fillId="5" borderId="7" xfId="56" applyNumberFormat="1" applyFont="1" applyFill="1" applyBorder="1" applyAlignment="1" applyProtection="1">
      <alignment horizontal="center" vertical="center" wrapText="1"/>
      <protection locked="0"/>
    </xf>
    <xf numFmtId="49" fontId="12" fillId="0" borderId="0" xfId="56" applyNumberFormat="1" applyFont="1" applyAlignment="1" applyProtection="1">
      <alignment horizontal="center" vertical="center" wrapText="1"/>
    </xf>
    <xf numFmtId="49" fontId="16" fillId="0" borderId="0" xfId="56" applyNumberFormat="1" applyFont="1" applyAlignment="1" applyProtection="1">
      <alignment vertical="center" wrapText="1"/>
    </xf>
    <xf numFmtId="49" fontId="19" fillId="0" borderId="0" xfId="56" applyNumberFormat="1" applyFont="1" applyAlignment="1" applyProtection="1">
      <alignment horizontal="center" vertical="center" wrapText="1"/>
    </xf>
    <xf numFmtId="49" fontId="19" fillId="0" borderId="0" xfId="56" applyNumberFormat="1" applyFont="1" applyAlignment="1" applyProtection="1">
      <alignment vertical="center" wrapText="1"/>
    </xf>
    <xf numFmtId="49" fontId="20" fillId="0" borderId="0" xfId="56" applyNumberFormat="1" applyFont="1" applyAlignment="1" applyProtection="1">
      <alignment vertical="center" wrapText="1"/>
    </xf>
    <xf numFmtId="49" fontId="19" fillId="0" borderId="0" xfId="56" applyNumberFormat="1" applyFont="1" applyAlignment="1" applyProtection="1">
      <alignment horizontal="left" vertical="center" wrapText="1"/>
    </xf>
    <xf numFmtId="49" fontId="12" fillId="8" borderId="8" xfId="56" applyNumberFormat="1" applyFont="1" applyFill="1" applyBorder="1" applyAlignment="1" applyProtection="1">
      <alignment horizontal="center" vertical="center" wrapText="1"/>
    </xf>
    <xf numFmtId="49" fontId="16" fillId="8" borderId="9" xfId="56" applyNumberFormat="1" applyFont="1" applyFill="1" applyBorder="1" applyAlignment="1" applyProtection="1">
      <alignment vertical="center" wrapText="1"/>
    </xf>
    <xf numFmtId="49" fontId="16" fillId="8" borderId="10" xfId="56" applyNumberFormat="1" applyFont="1" applyFill="1" applyBorder="1" applyAlignment="1" applyProtection="1">
      <alignment vertical="center" wrapText="1"/>
    </xf>
    <xf numFmtId="49" fontId="12" fillId="8" borderId="6" xfId="56" applyNumberFormat="1" applyFont="1" applyFill="1" applyBorder="1" applyAlignment="1" applyProtection="1">
      <alignment horizontal="center" vertical="center" wrapText="1"/>
    </xf>
    <xf numFmtId="49" fontId="16" fillId="8" borderId="11" xfId="56" applyNumberFormat="1" applyFont="1" applyFill="1" applyBorder="1" applyAlignment="1" applyProtection="1">
      <alignment vertical="center" wrapText="1"/>
    </xf>
    <xf numFmtId="49" fontId="16" fillId="8" borderId="0" xfId="56" applyNumberFormat="1" applyFont="1" applyFill="1" applyBorder="1" applyAlignment="1" applyProtection="1">
      <alignment vertical="center" wrapText="1"/>
    </xf>
    <xf numFmtId="49" fontId="16" fillId="8" borderId="12" xfId="56" applyNumberFormat="1" applyFont="1" applyFill="1" applyBorder="1" applyAlignment="1" applyProtection="1">
      <alignment horizontal="center" vertical="center" wrapText="1"/>
    </xf>
    <xf numFmtId="49" fontId="16" fillId="8" borderId="4" xfId="56" applyNumberFormat="1" applyFont="1" applyFill="1" applyBorder="1" applyAlignment="1" applyProtection="1">
      <alignment vertical="center" wrapText="1"/>
    </xf>
    <xf numFmtId="49" fontId="10" fillId="8" borderId="4" xfId="56" applyNumberFormat="1" applyFont="1" applyFill="1" applyBorder="1" applyAlignment="1" applyProtection="1">
      <alignment vertical="center" wrapText="1"/>
    </xf>
    <xf numFmtId="49" fontId="10" fillId="0" borderId="0" xfId="56" applyNumberFormat="1" applyFont="1" applyAlignment="1" applyProtection="1">
      <alignment vertical="center" wrapText="1"/>
    </xf>
    <xf numFmtId="49" fontId="10" fillId="0" borderId="4" xfId="56" applyNumberFormat="1" applyFont="1" applyBorder="1" applyAlignment="1" applyProtection="1">
      <alignment horizontal="center" vertical="center" wrapText="1"/>
    </xf>
    <xf numFmtId="49" fontId="16" fillId="8" borderId="13" xfId="56" applyNumberFormat="1" applyFont="1" applyFill="1" applyBorder="1" applyAlignment="1" applyProtection="1">
      <alignment horizontal="center" vertical="center" wrapText="1"/>
    </xf>
    <xf numFmtId="49" fontId="16" fillId="8" borderId="14" xfId="56" applyNumberFormat="1" applyFont="1" applyFill="1" applyBorder="1" applyAlignment="1" applyProtection="1">
      <alignment vertical="center" wrapText="1"/>
    </xf>
    <xf numFmtId="49" fontId="10" fillId="0" borderId="4" xfId="56" applyNumberFormat="1" applyFont="1" applyBorder="1" applyAlignment="1" applyProtection="1">
      <alignment vertical="center" wrapText="1"/>
    </xf>
    <xf numFmtId="49" fontId="10" fillId="0" borderId="14" xfId="56" applyNumberFormat="1" applyFont="1" applyBorder="1" applyAlignment="1" applyProtection="1">
      <alignment vertical="center" wrapText="1"/>
    </xf>
    <xf numFmtId="49" fontId="16" fillId="0" borderId="0" xfId="56" applyNumberFormat="1" applyFont="1" applyBorder="1" applyAlignment="1" applyProtection="1">
      <alignment vertical="center" wrapText="1"/>
    </xf>
    <xf numFmtId="49" fontId="16" fillId="8" borderId="15" xfId="56" applyNumberFormat="1" applyFont="1" applyFill="1" applyBorder="1" applyAlignment="1" applyProtection="1">
      <alignment horizontal="center" vertical="center" wrapText="1"/>
    </xf>
    <xf numFmtId="49" fontId="10" fillId="0" borderId="16" xfId="56" applyNumberFormat="1" applyFont="1" applyBorder="1" applyAlignment="1" applyProtection="1">
      <alignment vertical="center" wrapText="1"/>
    </xf>
    <xf numFmtId="49" fontId="16" fillId="8" borderId="5" xfId="56" applyNumberFormat="1" applyFont="1" applyFill="1" applyBorder="1" applyAlignment="1" applyProtection="1">
      <alignment horizontal="center" vertical="center" wrapText="1"/>
    </xf>
    <xf numFmtId="49" fontId="21" fillId="0" borderId="17" xfId="56" applyNumberFormat="1" applyFont="1" applyBorder="1" applyAlignment="1" applyProtection="1">
      <alignment horizontal="center" vertical="center" wrapText="1"/>
    </xf>
    <xf numFmtId="49" fontId="7" fillId="0" borderId="17" xfId="56" applyNumberFormat="1" applyFont="1" applyBorder="1" applyAlignment="1" applyProtection="1">
      <alignment horizontal="center" vertical="center" wrapText="1"/>
    </xf>
    <xf numFmtId="49" fontId="10" fillId="0" borderId="12" xfId="56" applyNumberFormat="1" applyFont="1" applyBorder="1" applyAlignment="1" applyProtection="1">
      <alignment vertical="center" wrapText="1"/>
    </xf>
    <xf numFmtId="49" fontId="16" fillId="8" borderId="4" xfId="56" applyNumberFormat="1" applyFont="1" applyFill="1" applyBorder="1" applyAlignment="1" applyProtection="1">
      <alignment horizontal="center" vertical="center" wrapText="1"/>
    </xf>
    <xf numFmtId="49" fontId="12" fillId="8" borderId="18" xfId="56" applyNumberFormat="1" applyFont="1" applyFill="1" applyBorder="1" applyAlignment="1" applyProtection="1">
      <alignment horizontal="center" vertical="center" wrapText="1"/>
    </xf>
    <xf numFmtId="49" fontId="16" fillId="8" borderId="19" xfId="56" applyNumberFormat="1" applyFont="1" applyFill="1" applyBorder="1" applyAlignment="1" applyProtection="1">
      <alignment vertical="center" wrapText="1"/>
    </xf>
    <xf numFmtId="49" fontId="16" fillId="8" borderId="20" xfId="56" applyNumberFormat="1" applyFont="1" applyFill="1" applyBorder="1" applyAlignment="1" applyProtection="1">
      <alignment vertical="center" wrapText="1"/>
    </xf>
    <xf numFmtId="0" fontId="7" fillId="7" borderId="4" xfId="65" applyFont="1" applyFill="1" applyBorder="1" applyAlignment="1" applyProtection="1">
      <alignment horizontal="center" vertical="center"/>
    </xf>
    <xf numFmtId="0" fontId="16" fillId="0" borderId="0" xfId="59" applyFont="1" applyProtection="1"/>
    <xf numFmtId="0" fontId="7" fillId="7" borderId="4" xfId="59" applyFont="1" applyFill="1" applyBorder="1" applyAlignment="1" applyProtection="1">
      <alignment horizontal="center"/>
    </xf>
    <xf numFmtId="0" fontId="16" fillId="0" borderId="0" xfId="59" applyFont="1" applyAlignment="1" applyProtection="1">
      <alignment horizontal="center"/>
    </xf>
    <xf numFmtId="0" fontId="16" fillId="0" borderId="0" xfId="65" applyFont="1" applyProtection="1"/>
    <xf numFmtId="0" fontId="16" fillId="0" borderId="0" xfId="65" applyFont="1" applyAlignment="1" applyProtection="1">
      <alignment horizontal="right"/>
    </xf>
    <xf numFmtId="49" fontId="5" fillId="5" borderId="4" xfId="56" applyNumberFormat="1" applyFont="1" applyFill="1" applyBorder="1" applyAlignment="1" applyProtection="1">
      <alignment horizontal="center" vertical="center" wrapText="1"/>
      <protection locked="0"/>
    </xf>
    <xf numFmtId="49" fontId="5" fillId="9" borderId="4" xfId="56" applyNumberFormat="1" applyFont="1" applyFill="1" applyBorder="1" applyAlignment="1" applyProtection="1">
      <alignment horizontal="center" vertical="center" wrapText="1"/>
      <protection locked="0"/>
    </xf>
    <xf numFmtId="49" fontId="5" fillId="5" borderId="4" xfId="56" applyNumberFormat="1" applyFont="1" applyFill="1" applyBorder="1" applyAlignment="1" applyProtection="1">
      <alignment vertical="center" wrapText="1"/>
      <protection locked="0"/>
    </xf>
    <xf numFmtId="0" fontId="12" fillId="0" borderId="0" xfId="0" applyNumberFormat="1" applyFont="1" applyFill="1" applyBorder="1" applyAlignment="1" applyProtection="1">
      <alignment vertical="top"/>
    </xf>
    <xf numFmtId="49" fontId="0" fillId="0" borderId="0" xfId="0" applyProtection="1">
      <alignment vertical="top"/>
    </xf>
    <xf numFmtId="49" fontId="12" fillId="0" borderId="0" xfId="0" applyFont="1" applyFill="1" applyBorder="1" applyAlignment="1" applyProtection="1">
      <alignment vertical="top"/>
    </xf>
    <xf numFmtId="49" fontId="16" fillId="10" borderId="0" xfId="0" applyFont="1" applyFill="1" applyBorder="1" applyAlignment="1" applyProtection="1">
      <alignment vertical="top"/>
    </xf>
    <xf numFmtId="0" fontId="5" fillId="0" borderId="0" xfId="54" applyFont="1" applyAlignment="1" applyProtection="1">
      <alignment wrapText="1"/>
    </xf>
    <xf numFmtId="0" fontId="16" fillId="0" borderId="0" xfId="62" applyFont="1" applyAlignment="1" applyProtection="1">
      <alignment vertical="center" wrapText="1"/>
    </xf>
    <xf numFmtId="49" fontId="16" fillId="0" borderId="0" xfId="59" applyNumberFormat="1" applyFont="1" applyProtection="1"/>
    <xf numFmtId="0" fontId="12" fillId="0" borderId="0" xfId="54" applyNumberFormat="1" applyFont="1" applyProtection="1"/>
    <xf numFmtId="0" fontId="5" fillId="0" borderId="0" xfId="54" applyFont="1" applyProtection="1"/>
    <xf numFmtId="49" fontId="12" fillId="0" borderId="0" xfId="54" applyNumberFormat="1" applyFont="1" applyProtection="1"/>
    <xf numFmtId="0" fontId="5" fillId="8" borderId="0" xfId="54" applyFont="1" applyFill="1" applyBorder="1" applyProtection="1"/>
    <xf numFmtId="0" fontId="12" fillId="0" borderId="0" xfId="54" applyNumberFormat="1" applyFont="1" applyBorder="1" applyAlignment="1" applyProtection="1">
      <alignment horizontal="left"/>
    </xf>
    <xf numFmtId="0" fontId="12" fillId="0" borderId="0" xfId="54" applyNumberFormat="1" applyFont="1" applyFill="1" applyBorder="1" applyAlignment="1" applyProtection="1">
      <alignment horizontal="left"/>
    </xf>
    <xf numFmtId="0" fontId="12" fillId="0" borderId="0" xfId="54" applyNumberFormat="1" applyFont="1" applyFill="1" applyBorder="1" applyAlignment="1" applyProtection="1">
      <alignment horizontal="left" vertical="center" wrapText="1"/>
    </xf>
    <xf numFmtId="0" fontId="12" fillId="0" borderId="0" xfId="54" applyNumberFormat="1" applyFont="1" applyFill="1" applyProtection="1"/>
    <xf numFmtId="0" fontId="12" fillId="0" borderId="0" xfId="54" applyNumberFormat="1" applyFont="1" applyFill="1" applyBorder="1" applyProtection="1"/>
    <xf numFmtId="49" fontId="12" fillId="0" borderId="0" xfId="54" applyNumberFormat="1" applyFont="1" applyFill="1" applyBorder="1" applyProtection="1"/>
    <xf numFmtId="0" fontId="12" fillId="0" borderId="0" xfId="54" applyNumberFormat="1" applyFont="1" applyFill="1" applyBorder="1" applyAlignment="1" applyProtection="1">
      <alignment vertical="center" wrapText="1"/>
    </xf>
    <xf numFmtId="0" fontId="12" fillId="0" borderId="0" xfId="54" applyNumberFormat="1" applyFont="1" applyFill="1" applyBorder="1" applyAlignment="1" applyProtection="1">
      <alignment vertical="center"/>
    </xf>
    <xf numFmtId="0" fontId="12" fillId="0" borderId="0" xfId="54" applyNumberFormat="1" applyFont="1" applyFill="1" applyBorder="1" applyAlignment="1" applyProtection="1">
      <alignment horizontal="left" vertical="center"/>
    </xf>
    <xf numFmtId="49" fontId="12" fillId="0" borderId="0" xfId="54" applyNumberFormat="1" applyFont="1" applyFill="1" applyBorder="1" applyAlignment="1" applyProtection="1">
      <alignment horizontal="left" vertical="center" indent="1"/>
    </xf>
    <xf numFmtId="0" fontId="16" fillId="0" borderId="0" xfId="54" applyFont="1" applyProtection="1"/>
    <xf numFmtId="0" fontId="16" fillId="8" borderId="0" xfId="54" applyFont="1" applyFill="1" applyBorder="1" applyProtection="1"/>
    <xf numFmtId="0" fontId="16" fillId="0" borderId="0" xfId="54" applyFont="1" applyFill="1" applyProtection="1"/>
    <xf numFmtId="0" fontId="7" fillId="8" borderId="0" xfId="54" applyFont="1" applyFill="1" applyBorder="1" applyAlignment="1" applyProtection="1">
      <alignment horizontal="center" vertical="center"/>
    </xf>
    <xf numFmtId="49" fontId="16" fillId="10" borderId="0" xfId="0" applyFont="1" applyFill="1" applyBorder="1" applyAlignment="1" applyProtection="1">
      <alignment vertical="top"/>
      <protection locked="0"/>
    </xf>
    <xf numFmtId="0" fontId="12" fillId="10" borderId="0" xfId="0" applyNumberFormat="1" applyFont="1" applyFill="1" applyBorder="1" applyAlignment="1" applyProtection="1">
      <alignment vertical="top"/>
      <protection locked="0"/>
    </xf>
    <xf numFmtId="49" fontId="12" fillId="10" borderId="0" xfId="0" applyFont="1" applyFill="1" applyBorder="1" applyAlignment="1" applyProtection="1">
      <alignment vertical="top"/>
      <protection locked="0"/>
    </xf>
    <xf numFmtId="0" fontId="16" fillId="0" borderId="0" xfId="54" applyFont="1" applyAlignment="1" applyProtection="1">
      <alignment wrapText="1"/>
    </xf>
    <xf numFmtId="0" fontId="16" fillId="0" borderId="0" xfId="54" applyFont="1" applyFill="1" applyAlignment="1" applyProtection="1">
      <alignment vertical="top" wrapText="1"/>
    </xf>
    <xf numFmtId="0" fontId="16" fillId="0" borderId="0" xfId="54" applyFont="1" applyAlignment="1" applyProtection="1">
      <alignment vertical="top" wrapText="1"/>
    </xf>
    <xf numFmtId="0" fontId="16" fillId="0" borderId="0" xfId="54" applyFont="1" applyBorder="1" applyAlignment="1" applyProtection="1">
      <alignment wrapText="1"/>
    </xf>
    <xf numFmtId="0" fontId="16" fillId="0" borderId="0" xfId="54" applyFont="1" applyFill="1" applyAlignment="1" applyProtection="1">
      <alignment wrapText="1"/>
    </xf>
    <xf numFmtId="0" fontId="16" fillId="0" borderId="0" xfId="54" applyFont="1" applyFill="1" applyBorder="1" applyAlignment="1" applyProtection="1">
      <alignment wrapText="1"/>
    </xf>
    <xf numFmtId="0" fontId="26" fillId="0" borderId="0" xfId="54" applyFont="1" applyAlignment="1" applyProtection="1">
      <alignment wrapText="1"/>
    </xf>
    <xf numFmtId="0" fontId="26" fillId="0" borderId="0" xfId="54" applyFont="1" applyFill="1" applyAlignment="1" applyProtection="1">
      <alignment wrapText="1"/>
    </xf>
    <xf numFmtId="0" fontId="16" fillId="0" borderId="0" xfId="54" applyFont="1" applyFill="1" applyBorder="1" applyAlignment="1" applyProtection="1">
      <alignment vertical="top" wrapText="1"/>
    </xf>
    <xf numFmtId="49" fontId="5" fillId="0" borderId="0" xfId="57" applyNumberFormat="1" applyFont="1" applyProtection="1">
      <alignment vertical="top"/>
    </xf>
    <xf numFmtId="0" fontId="7" fillId="8" borderId="0" xfId="54" applyFont="1" applyFill="1" applyBorder="1" applyAlignment="1" applyProtection="1">
      <alignment horizontal="right" vertical="center"/>
    </xf>
    <xf numFmtId="0" fontId="5" fillId="8" borderId="0" xfId="54" applyFont="1" applyFill="1" applyBorder="1" applyAlignment="1" applyProtection="1">
      <alignment horizontal="right" vertical="center"/>
    </xf>
    <xf numFmtId="0" fontId="5" fillId="0" borderId="0" xfId="53" applyFont="1" applyAlignment="1" applyProtection="1">
      <alignment vertical="top" wrapText="1"/>
    </xf>
    <xf numFmtId="49" fontId="0" fillId="7" borderId="4" xfId="0" applyFill="1" applyBorder="1" applyAlignment="1" applyProtection="1">
      <alignment horizontal="center" vertical="top"/>
    </xf>
    <xf numFmtId="49" fontId="12" fillId="11" borderId="0" xfId="0" applyFont="1" applyFill="1" applyAlignment="1" applyProtection="1">
      <alignment horizontal="center" vertical="top"/>
    </xf>
    <xf numFmtId="0" fontId="25" fillId="0" borderId="0" xfId="54" applyFont="1" applyProtection="1"/>
    <xf numFmtId="0" fontId="0" fillId="12" borderId="0" xfId="0" applyNumberFormat="1" applyFill="1" applyAlignment="1" applyProtection="1">
      <alignment horizontal="right"/>
    </xf>
    <xf numFmtId="49" fontId="0" fillId="0" borderId="0" xfId="0" applyNumberFormat="1" applyProtection="1">
      <alignment vertical="top"/>
    </xf>
    <xf numFmtId="0" fontId="17" fillId="0" borderId="0" xfId="61" applyProtection="1"/>
    <xf numFmtId="0" fontId="0" fillId="0" borderId="0" xfId="59" applyFont="1" applyProtection="1"/>
    <xf numFmtId="0" fontId="7" fillId="7" borderId="4" xfId="59" applyFont="1" applyFill="1" applyBorder="1" applyAlignment="1" applyProtection="1">
      <alignment horizontal="center" wrapText="1"/>
    </xf>
    <xf numFmtId="49" fontId="0" fillId="0" borderId="0" xfId="59" applyNumberFormat="1" applyFont="1" applyProtection="1"/>
    <xf numFmtId="49" fontId="16" fillId="0" borderId="0" xfId="0" applyFont="1" applyFill="1" applyBorder="1" applyAlignment="1" applyProtection="1">
      <alignment horizontal="center" vertical="top"/>
    </xf>
    <xf numFmtId="49" fontId="16" fillId="10" borderId="0" xfId="0" applyFont="1" applyFill="1" applyBorder="1" applyAlignment="1" applyProtection="1">
      <alignment horizontal="center" vertical="top"/>
      <protection locked="0"/>
    </xf>
    <xf numFmtId="0" fontId="26" fillId="0" borderId="0" xfId="54" applyFont="1" applyBorder="1" applyAlignment="1" applyProtection="1">
      <alignment wrapText="1"/>
    </xf>
    <xf numFmtId="49" fontId="0" fillId="10" borderId="0" xfId="0" applyFill="1" applyBorder="1" applyAlignment="1" applyProtection="1">
      <alignment vertical="top"/>
      <protection locked="0"/>
    </xf>
    <xf numFmtId="0" fontId="35" fillId="0" borderId="0" xfId="30" applyNumberFormat="1" applyFont="1" applyFill="1" applyAlignment="1" applyProtection="1">
      <alignment wrapText="1"/>
    </xf>
    <xf numFmtId="49" fontId="36" fillId="0" borderId="0" xfId="51" applyFont="1" applyFill="1" applyAlignment="1" applyProtection="1">
      <alignment wrapText="1"/>
    </xf>
    <xf numFmtId="49" fontId="36" fillId="0" borderId="0" xfId="51" applyFont="1" applyFill="1" applyAlignment="1" applyProtection="1">
      <alignment vertical="center" wrapText="1"/>
    </xf>
    <xf numFmtId="0" fontId="37" fillId="0" borderId="0" xfId="51" applyNumberFormat="1" applyFont="1" applyFill="1" applyAlignment="1" applyProtection="1">
      <alignment horizontal="left" vertical="center" wrapText="1"/>
    </xf>
    <xf numFmtId="49" fontId="38" fillId="0" borderId="0" xfId="51" applyFont="1" applyFill="1" applyBorder="1" applyAlignment="1" applyProtection="1">
      <alignment wrapText="1"/>
    </xf>
    <xf numFmtId="0" fontId="39" fillId="0" borderId="0" xfId="51" applyNumberFormat="1" applyFont="1" applyFill="1" applyAlignment="1" applyProtection="1">
      <alignment vertical="top"/>
    </xf>
    <xf numFmtId="0" fontId="39" fillId="0" borderId="0" xfId="51" applyNumberFormat="1" applyFont="1" applyFill="1" applyBorder="1" applyAlignment="1" applyProtection="1">
      <alignment horizontal="left" vertical="top" wrapText="1"/>
    </xf>
    <xf numFmtId="49" fontId="36" fillId="0" borderId="0" xfId="51" applyFont="1" applyFill="1" applyBorder="1" applyAlignment="1" applyProtection="1">
      <alignment wrapText="1"/>
    </xf>
    <xf numFmtId="49" fontId="40" fillId="0" borderId="0" xfId="51" applyFont="1" applyFill="1" applyBorder="1" applyAlignment="1" applyProtection="1">
      <alignment vertical="top" wrapText="1"/>
    </xf>
    <xf numFmtId="49" fontId="40" fillId="0" borderId="0" xfId="51" applyFont="1" applyFill="1" applyAlignment="1" applyProtection="1">
      <alignment vertical="top" wrapText="1"/>
    </xf>
    <xf numFmtId="49" fontId="39" fillId="8" borderId="21" xfId="51" applyFont="1" applyFill="1" applyBorder="1" applyAlignment="1">
      <alignment wrapText="1"/>
    </xf>
    <xf numFmtId="49" fontId="36" fillId="0" borderId="22" xfId="51" applyFont="1" applyFill="1" applyBorder="1" applyAlignment="1" applyProtection="1">
      <alignment wrapText="1"/>
    </xf>
    <xf numFmtId="49" fontId="37" fillId="0" borderId="0" xfId="51" applyFont="1" applyFill="1" applyBorder="1" applyAlignment="1" applyProtection="1">
      <alignment horizontal="left" vertical="center" wrapText="1"/>
    </xf>
    <xf numFmtId="49" fontId="39" fillId="8" borderId="22" xfId="51" applyFont="1" applyFill="1" applyBorder="1" applyAlignment="1">
      <alignment wrapText="1"/>
    </xf>
    <xf numFmtId="49" fontId="37" fillId="8" borderId="22" xfId="51" applyFont="1" applyFill="1" applyBorder="1" applyAlignment="1">
      <alignment horizontal="left" vertical="center" wrapText="1"/>
    </xf>
    <xf numFmtId="49" fontId="37" fillId="8" borderId="0" xfId="51" applyFont="1" applyFill="1" applyBorder="1" applyAlignment="1">
      <alignment horizontal="left" vertical="center" wrapText="1"/>
    </xf>
    <xf numFmtId="49" fontId="40" fillId="13" borderId="23" xfId="47" applyNumberFormat="1" applyFont="1" applyFill="1" applyBorder="1" applyAlignment="1" applyProtection="1">
      <alignment horizontal="center" vertical="center" wrapText="1"/>
    </xf>
    <xf numFmtId="49" fontId="39" fillId="8" borderId="0" xfId="51" applyFont="1" applyFill="1" applyBorder="1" applyAlignment="1">
      <alignment wrapText="1"/>
    </xf>
    <xf numFmtId="49" fontId="40" fillId="9" borderId="23" xfId="47" applyNumberFormat="1" applyFont="1" applyFill="1" applyBorder="1" applyAlignment="1" applyProtection="1">
      <alignment horizontal="center" vertical="center" wrapText="1"/>
      <protection locked="0"/>
    </xf>
    <xf numFmtId="49" fontId="40" fillId="7" borderId="23" xfId="47" applyNumberFormat="1" applyFont="1" applyFill="1" applyBorder="1" applyAlignment="1" applyProtection="1">
      <alignment horizontal="center" vertical="center" wrapText="1"/>
    </xf>
    <xf numFmtId="49" fontId="40" fillId="0" borderId="23" xfId="47" applyNumberFormat="1" applyFont="1" applyFill="1" applyBorder="1" applyAlignment="1" applyProtection="1">
      <alignment horizontal="center" vertical="center" wrapText="1"/>
    </xf>
    <xf numFmtId="0" fontId="39" fillId="0" borderId="0" xfId="20" applyFont="1" applyFill="1" applyBorder="1" applyAlignment="1" applyProtection="1">
      <alignment horizontal="right" vertical="top" wrapText="1"/>
    </xf>
    <xf numFmtId="0" fontId="39" fillId="0" borderId="0" xfId="20" applyFont="1" applyFill="1" applyBorder="1" applyAlignment="1" applyProtection="1">
      <alignment horizontal="left" vertical="top" wrapText="1"/>
    </xf>
    <xf numFmtId="49" fontId="39" fillId="0" borderId="0" xfId="51" applyFont="1" applyFill="1" applyBorder="1" applyAlignment="1" applyProtection="1">
      <alignment vertical="top" wrapText="1"/>
    </xf>
    <xf numFmtId="0" fontId="40" fillId="8" borderId="0" xfId="51" applyNumberFormat="1" applyFont="1" applyFill="1" applyBorder="1" applyAlignment="1">
      <alignment vertical="center" wrapText="1"/>
    </xf>
    <xf numFmtId="0" fontId="40" fillId="0" borderId="0" xfId="40" applyNumberFormat="1" applyFont="1" applyProtection="1">
      <alignment vertical="top"/>
    </xf>
    <xf numFmtId="0" fontId="42" fillId="0" borderId="0" xfId="46" applyNumberFormat="1" applyFont="1">
      <alignment horizontal="left" vertical="center"/>
    </xf>
    <xf numFmtId="0" fontId="40" fillId="0" borderId="0" xfId="40" applyNumberFormat="1" applyFont="1" applyAlignment="1">
      <alignment vertical="center"/>
    </xf>
    <xf numFmtId="49" fontId="39" fillId="0" borderId="0" xfId="51" applyFont="1" applyFill="1" applyBorder="1" applyAlignment="1" applyProtection="1">
      <alignment wrapText="1"/>
    </xf>
    <xf numFmtId="49" fontId="43" fillId="8" borderId="0" xfId="29" applyNumberFormat="1" applyFont="1" applyFill="1" applyBorder="1" applyAlignment="1" applyProtection="1">
      <alignment wrapText="1"/>
    </xf>
    <xf numFmtId="49" fontId="43" fillId="8" borderId="0" xfId="29" applyNumberFormat="1" applyFont="1" applyFill="1" applyBorder="1" applyAlignment="1" applyProtection="1">
      <alignment horizontal="left" wrapText="1"/>
    </xf>
    <xf numFmtId="49" fontId="39" fillId="8" borderId="0" xfId="51" applyFont="1" applyFill="1" applyBorder="1" applyAlignment="1">
      <alignment horizontal="right" wrapText="1"/>
    </xf>
    <xf numFmtId="49" fontId="36" fillId="0" borderId="24" xfId="51" applyFont="1" applyFill="1" applyBorder="1" applyAlignment="1" applyProtection="1">
      <alignment wrapText="1"/>
    </xf>
    <xf numFmtId="49" fontId="37" fillId="0" borderId="25" xfId="51" applyFont="1" applyFill="1" applyBorder="1" applyAlignment="1" applyProtection="1">
      <alignment horizontal="left" vertical="center" wrapText="1"/>
    </xf>
    <xf numFmtId="49" fontId="5" fillId="0" borderId="0" xfId="57" applyFont="1" applyAlignment="1" applyProtection="1">
      <alignment vertical="center" wrapText="1"/>
    </xf>
    <xf numFmtId="49" fontId="12" fillId="0" borderId="0" xfId="57" applyFont="1" applyAlignment="1" applyProtection="1">
      <alignment horizontal="center" vertical="center" wrapText="1"/>
    </xf>
    <xf numFmtId="49" fontId="12" fillId="0" borderId="0" xfId="57" applyFont="1" applyAlignment="1" applyProtection="1">
      <alignment vertical="center"/>
    </xf>
    <xf numFmtId="49" fontId="5" fillId="0" borderId="0" xfId="40" applyFont="1" applyProtection="1">
      <alignment vertical="top"/>
    </xf>
    <xf numFmtId="0" fontId="25" fillId="0" borderId="0" xfId="40" applyNumberFormat="1" applyFont="1" applyAlignment="1" applyProtection="1">
      <alignment horizontal="left" vertical="top" wrapText="1"/>
    </xf>
    <xf numFmtId="0" fontId="25" fillId="0" borderId="0" xfId="40" applyNumberFormat="1" applyFont="1" applyAlignment="1" applyProtection="1">
      <alignment vertical="top" wrapText="1"/>
    </xf>
    <xf numFmtId="0" fontId="26" fillId="8" borderId="0" xfId="54" applyFont="1" applyFill="1" applyBorder="1" applyAlignment="1" applyProtection="1">
      <alignment wrapText="1"/>
    </xf>
    <xf numFmtId="0" fontId="26" fillId="8" borderId="0" xfId="54" applyFont="1" applyFill="1" applyBorder="1" applyAlignment="1" applyProtection="1">
      <alignment vertical="center" wrapText="1"/>
    </xf>
    <xf numFmtId="0" fontId="5" fillId="0" borderId="0" xfId="54" applyFont="1" applyBorder="1" applyAlignment="1" applyProtection="1">
      <alignment wrapText="1"/>
    </xf>
    <xf numFmtId="49" fontId="26" fillId="8" borderId="0" xfId="63" applyNumberFormat="1" applyFont="1" applyFill="1" applyBorder="1" applyAlignment="1" applyProtection="1">
      <alignment horizontal="center" vertical="center" wrapText="1"/>
    </xf>
    <xf numFmtId="14" fontId="26" fillId="8" borderId="0" xfId="63" applyNumberFormat="1" applyFont="1" applyFill="1" applyBorder="1" applyAlignment="1" applyProtection="1">
      <alignment horizontal="center" vertical="center" wrapText="1"/>
    </xf>
    <xf numFmtId="0" fontId="25" fillId="8" borderId="0" xfId="59" applyFont="1" applyFill="1" applyBorder="1" applyAlignment="1" applyProtection="1">
      <alignment horizontal="right" vertical="center" wrapText="1" indent="1"/>
    </xf>
    <xf numFmtId="49" fontId="25" fillId="8" borderId="0" xfId="64" applyNumberFormat="1" applyFont="1" applyFill="1" applyBorder="1" applyAlignment="1" applyProtection="1">
      <alignment vertical="center" wrapText="1"/>
    </xf>
    <xf numFmtId="0" fontId="25" fillId="8" borderId="0" xfId="59" applyFont="1" applyFill="1" applyBorder="1" applyAlignment="1" applyProtection="1">
      <alignment vertical="center" wrapText="1"/>
    </xf>
    <xf numFmtId="49" fontId="25" fillId="8" borderId="0" xfId="64" applyNumberFormat="1" applyFont="1" applyFill="1" applyBorder="1" applyAlignment="1" applyProtection="1">
      <alignment horizontal="right" vertical="center" wrapText="1" indent="1"/>
    </xf>
    <xf numFmtId="0" fontId="12" fillId="0" borderId="0" xfId="55" applyNumberFormat="1" applyFont="1" applyFill="1" applyBorder="1" applyProtection="1"/>
    <xf numFmtId="0" fontId="5" fillId="0" borderId="0" xfId="55" applyFont="1" applyProtection="1"/>
    <xf numFmtId="49" fontId="12" fillId="0" borderId="0" xfId="55" applyNumberFormat="1" applyFont="1" applyFill="1" applyBorder="1" applyProtection="1"/>
    <xf numFmtId="49" fontId="5" fillId="0" borderId="0" xfId="40" applyFont="1" applyAlignment="1">
      <alignment vertical="center"/>
    </xf>
    <xf numFmtId="49" fontId="5" fillId="0" borderId="0" xfId="40" applyFont="1" applyBorder="1" applyAlignment="1" applyProtection="1">
      <alignment vertical="center" wrapText="1"/>
    </xf>
    <xf numFmtId="49" fontId="5" fillId="0" borderId="0" xfId="40" applyFont="1" applyBorder="1" applyAlignment="1" applyProtection="1">
      <alignment horizontal="center" vertical="center" wrapText="1"/>
    </xf>
    <xf numFmtId="49" fontId="5" fillId="0" borderId="0" xfId="40" applyFont="1" applyAlignment="1" applyProtection="1">
      <alignment vertical="center" wrapText="1"/>
    </xf>
    <xf numFmtId="0" fontId="45" fillId="0" borderId="0" xfId="58" applyFont="1" applyFill="1" applyAlignment="1" applyProtection="1">
      <alignment vertical="center"/>
    </xf>
    <xf numFmtId="0" fontId="45" fillId="0" borderId="0" xfId="58" applyFont="1" applyFill="1" applyAlignment="1" applyProtection="1">
      <alignment horizontal="left" vertical="center"/>
    </xf>
    <xf numFmtId="0" fontId="46" fillId="0" borderId="0" xfId="58" applyFont="1" applyAlignment="1" applyProtection="1">
      <alignment vertical="center"/>
    </xf>
    <xf numFmtId="0" fontId="25" fillId="0" borderId="0" xfId="58" applyFont="1" applyAlignment="1" applyProtection="1">
      <alignment vertical="center" wrapText="1"/>
    </xf>
    <xf numFmtId="0" fontId="12" fillId="0" borderId="0" xfId="55" applyNumberFormat="1" applyFont="1" applyFill="1" applyBorder="1" applyAlignment="1" applyProtection="1">
      <alignment vertical="center"/>
    </xf>
    <xf numFmtId="0" fontId="5" fillId="0" borderId="0" xfId="55" applyFont="1" applyAlignment="1" applyProtection="1">
      <alignment vertical="center"/>
    </xf>
    <xf numFmtId="0" fontId="5" fillId="8" borderId="0" xfId="55" applyFont="1" applyFill="1" applyBorder="1" applyProtection="1"/>
    <xf numFmtId="0" fontId="49" fillId="8" borderId="0" xfId="28" applyFont="1" applyFill="1" applyBorder="1" applyAlignment="1" applyProtection="1">
      <alignment horizontal="center" vertical="center" wrapText="1"/>
    </xf>
    <xf numFmtId="0" fontId="51" fillId="0" borderId="0" xfId="54" applyFont="1" applyAlignment="1" applyProtection="1">
      <alignment wrapText="1"/>
    </xf>
    <xf numFmtId="0" fontId="51" fillId="8" borderId="0" xfId="54" applyFont="1" applyFill="1" applyAlignment="1" applyProtection="1">
      <alignment wrapText="1"/>
    </xf>
    <xf numFmtId="0" fontId="52" fillId="8" borderId="0" xfId="54" applyNumberFormat="1" applyFont="1" applyFill="1" applyAlignment="1" applyProtection="1">
      <alignment horizontal="right"/>
    </xf>
    <xf numFmtId="0" fontId="12" fillId="0" borderId="0" xfId="54" applyNumberFormat="1" applyFont="1" applyBorder="1" applyProtection="1"/>
    <xf numFmtId="0" fontId="5" fillId="0" borderId="0" xfId="54" applyFont="1" applyFill="1" applyBorder="1" applyAlignment="1" applyProtection="1">
      <alignment vertical="center"/>
    </xf>
    <xf numFmtId="49" fontId="37" fillId="8" borderId="26" xfId="51" applyFont="1" applyFill="1" applyBorder="1" applyAlignment="1">
      <alignment horizontal="left" vertical="center" wrapText="1"/>
    </xf>
    <xf numFmtId="49" fontId="37" fillId="8" borderId="27" xfId="51" applyFont="1" applyFill="1" applyBorder="1" applyAlignment="1">
      <alignment horizontal="left" vertical="center" wrapText="1"/>
    </xf>
    <xf numFmtId="49" fontId="41" fillId="8" borderId="28" xfId="51" applyFont="1" applyFill="1" applyBorder="1" applyAlignment="1" applyProtection="1">
      <alignment vertical="center" wrapText="1"/>
    </xf>
    <xf numFmtId="49" fontId="41" fillId="8" borderId="28" xfId="51" applyFont="1" applyFill="1" applyBorder="1" applyAlignment="1" applyProtection="1">
      <alignment horizontal="center" vertical="center" wrapText="1"/>
    </xf>
    <xf numFmtId="49" fontId="41" fillId="8" borderId="29" xfId="51" applyFont="1" applyFill="1" applyBorder="1" applyAlignment="1" applyProtection="1">
      <alignment vertical="center" wrapText="1"/>
    </xf>
    <xf numFmtId="0" fontId="5" fillId="8" borderId="27" xfId="54" applyFont="1" applyFill="1" applyBorder="1" applyProtection="1"/>
    <xf numFmtId="49" fontId="48" fillId="14" borderId="0" xfId="40" applyFont="1" applyFill="1" applyBorder="1" applyAlignment="1" applyProtection="1">
      <alignment horizontal="left" vertical="center"/>
    </xf>
    <xf numFmtId="49" fontId="5" fillId="14" borderId="0" xfId="54" applyNumberFormat="1" applyFont="1" applyFill="1" applyBorder="1" applyAlignment="1" applyProtection="1">
      <alignment horizontal="center" vertical="center"/>
    </xf>
    <xf numFmtId="1" fontId="5" fillId="14" borderId="0" xfId="54" applyNumberFormat="1" applyFont="1" applyFill="1" applyBorder="1" applyAlignment="1" applyProtection="1">
      <alignment horizontal="center" vertical="center"/>
    </xf>
    <xf numFmtId="0" fontId="7" fillId="0" borderId="0" xfId="54" applyFont="1" applyFill="1" applyBorder="1" applyAlignment="1" applyProtection="1">
      <alignment vertical="center"/>
    </xf>
    <xf numFmtId="0" fontId="16" fillId="0" borderId="0" xfId="54" applyFont="1" applyBorder="1" applyProtection="1"/>
    <xf numFmtId="49" fontId="5" fillId="14" borderId="30" xfId="54" applyNumberFormat="1" applyFont="1" applyFill="1" applyBorder="1" applyAlignment="1" applyProtection="1">
      <alignment horizontal="center" vertical="center"/>
    </xf>
    <xf numFmtId="49" fontId="48" fillId="14" borderId="31" xfId="40" applyFont="1" applyFill="1" applyBorder="1" applyAlignment="1" applyProtection="1">
      <alignment horizontal="left" vertical="center"/>
    </xf>
    <xf numFmtId="49" fontId="5" fillId="14" borderId="31" xfId="54" applyNumberFormat="1" applyFont="1" applyFill="1" applyBorder="1" applyAlignment="1" applyProtection="1">
      <alignment horizontal="center" vertical="center"/>
    </xf>
    <xf numFmtId="1" fontId="5" fillId="14" borderId="31" xfId="54" applyNumberFormat="1" applyFont="1" applyFill="1" applyBorder="1" applyAlignment="1" applyProtection="1">
      <alignment horizontal="center" vertical="center"/>
    </xf>
    <xf numFmtId="1" fontId="5" fillId="14" borderId="32" xfId="54" applyNumberFormat="1" applyFont="1" applyFill="1" applyBorder="1" applyAlignment="1" applyProtection="1">
      <alignment horizontal="center" vertical="center"/>
    </xf>
    <xf numFmtId="0" fontId="5" fillId="8" borderId="28" xfId="54" applyFont="1" applyFill="1" applyBorder="1" applyProtection="1"/>
    <xf numFmtId="0" fontId="23" fillId="8" borderId="28" xfId="28" applyFont="1" applyFill="1" applyBorder="1" applyAlignment="1" applyProtection="1">
      <alignment horizontal="center" vertical="center" wrapText="1"/>
    </xf>
    <xf numFmtId="1" fontId="5" fillId="14" borderId="28" xfId="54" applyNumberFormat="1" applyFont="1" applyFill="1" applyBorder="1" applyAlignment="1" applyProtection="1">
      <alignment horizontal="center" vertical="center"/>
    </xf>
    <xf numFmtId="0" fontId="40" fillId="8" borderId="28" xfId="51" applyNumberFormat="1" applyFont="1" applyFill="1" applyBorder="1" applyAlignment="1">
      <alignment vertical="center" wrapText="1"/>
    </xf>
    <xf numFmtId="0" fontId="23" fillId="8" borderId="28" xfId="28" applyFont="1" applyFill="1" applyBorder="1" applyAlignment="1" applyProtection="1">
      <alignment vertical="center" wrapText="1"/>
    </xf>
    <xf numFmtId="49" fontId="0" fillId="0" borderId="0" xfId="0" applyFill="1" applyBorder="1" applyAlignment="1" applyProtection="1">
      <alignment vertical="top"/>
    </xf>
    <xf numFmtId="0" fontId="50" fillId="8" borderId="0" xfId="54" applyFont="1" applyFill="1" applyBorder="1" applyProtection="1"/>
    <xf numFmtId="0" fontId="5" fillId="14" borderId="31" xfId="54" applyNumberFormat="1" applyFont="1" applyFill="1" applyBorder="1" applyAlignment="1" applyProtection="1">
      <alignment horizontal="center" vertical="center"/>
    </xf>
    <xf numFmtId="0" fontId="5" fillId="0" borderId="0" xfId="55" applyFont="1" applyBorder="1" applyAlignment="1" applyProtection="1">
      <alignment vertical="center"/>
    </xf>
    <xf numFmtId="49" fontId="39" fillId="0" borderId="22" xfId="51" applyFont="1" applyFill="1" applyBorder="1" applyAlignment="1" applyProtection="1">
      <alignment wrapText="1"/>
    </xf>
    <xf numFmtId="49" fontId="54" fillId="0" borderId="0" xfId="57" applyFont="1" applyAlignment="1" applyProtection="1">
      <alignment horizontal="right" vertical="center" wrapText="1" indent="2"/>
    </xf>
    <xf numFmtId="49" fontId="54" fillId="0" borderId="0" xfId="57" applyFont="1" applyAlignment="1" applyProtection="1">
      <alignment horizontal="left" vertical="center" wrapText="1"/>
    </xf>
    <xf numFmtId="49" fontId="54" fillId="0" borderId="0" xfId="57" applyFont="1" applyAlignment="1" applyProtection="1">
      <alignment horizontal="left" vertical="center" wrapText="1" indent="2"/>
    </xf>
    <xf numFmtId="49" fontId="47" fillId="14" borderId="30" xfId="40" applyFont="1" applyFill="1" applyBorder="1" applyAlignment="1" applyProtection="1">
      <alignment horizontal="left" vertical="center"/>
    </xf>
    <xf numFmtId="0" fontId="25" fillId="0" borderId="33" xfId="60" applyFont="1" applyFill="1" applyBorder="1" applyAlignment="1" applyProtection="1">
      <alignment horizontal="right" vertical="center" wrapText="1" indent="2"/>
    </xf>
    <xf numFmtId="0" fontId="25" fillId="0" borderId="34" xfId="60" applyFont="1" applyFill="1" applyBorder="1" applyAlignment="1" applyProtection="1">
      <alignment horizontal="center" vertical="center" wrapText="1"/>
    </xf>
    <xf numFmtId="0" fontId="25" fillId="0" borderId="35" xfId="60" applyFont="1" applyFill="1" applyBorder="1" applyAlignment="1" applyProtection="1">
      <alignment horizontal="left" vertical="center" wrapText="1" indent="2"/>
    </xf>
    <xf numFmtId="0" fontId="5" fillId="8" borderId="0" xfId="54" applyFont="1" applyFill="1" applyBorder="1" applyAlignment="1" applyProtection="1">
      <alignment wrapText="1"/>
    </xf>
    <xf numFmtId="0" fontId="5" fillId="8" borderId="0" xfId="63" applyNumberFormat="1" applyFont="1" applyFill="1" applyBorder="1" applyAlignment="1" applyProtection="1">
      <alignment horizontal="right" vertical="center" wrapText="1"/>
    </xf>
    <xf numFmtId="0" fontId="5" fillId="8" borderId="0" xfId="63" applyNumberFormat="1" applyFont="1" applyFill="1" applyBorder="1" applyAlignment="1" applyProtection="1">
      <alignment vertical="center" wrapText="1"/>
    </xf>
    <xf numFmtId="0" fontId="55" fillId="8" borderId="0" xfId="54" applyFont="1" applyFill="1" applyBorder="1" applyAlignment="1" applyProtection="1">
      <alignment vertical="center" wrapText="1"/>
    </xf>
    <xf numFmtId="0" fontId="7" fillId="8" borderId="0" xfId="54" applyFont="1" applyFill="1" applyBorder="1" applyAlignment="1" applyProtection="1">
      <alignment vertical="center" wrapText="1"/>
    </xf>
    <xf numFmtId="0" fontId="16" fillId="8" borderId="0" xfId="54" applyFont="1" applyFill="1" applyBorder="1" applyAlignment="1" applyProtection="1">
      <alignment wrapText="1"/>
    </xf>
    <xf numFmtId="49" fontId="16" fillId="0" borderId="0" xfId="0" applyFont="1" applyBorder="1">
      <alignment vertical="top"/>
    </xf>
    <xf numFmtId="49" fontId="16" fillId="8" borderId="0" xfId="63" applyNumberFormat="1" applyFont="1" applyFill="1" applyBorder="1" applyAlignment="1" applyProtection="1">
      <alignment horizontal="right" vertical="center" wrapText="1" indent="1"/>
    </xf>
    <xf numFmtId="0" fontId="16" fillId="8" borderId="0" xfId="54" applyFont="1" applyFill="1" applyBorder="1" applyAlignment="1" applyProtection="1">
      <alignment vertical="center" wrapText="1"/>
    </xf>
    <xf numFmtId="0" fontId="16" fillId="8" borderId="0" xfId="54" applyFont="1" applyFill="1" applyBorder="1" applyAlignment="1" applyProtection="1">
      <alignment horizontal="center" vertical="center" wrapText="1"/>
    </xf>
    <xf numFmtId="49" fontId="16" fillId="0" borderId="1" xfId="54" applyNumberFormat="1" applyFont="1" applyFill="1" applyBorder="1" applyAlignment="1" applyProtection="1">
      <alignment horizontal="center" vertical="center" wrapText="1"/>
    </xf>
    <xf numFmtId="0" fontId="16" fillId="8" borderId="0" xfId="54" applyFont="1" applyFill="1" applyBorder="1" applyAlignment="1" applyProtection="1">
      <alignment vertical="top" wrapText="1"/>
    </xf>
    <xf numFmtId="0" fontId="16" fillId="8" borderId="0" xfId="54" applyFont="1" applyFill="1" applyBorder="1" applyAlignment="1" applyProtection="1">
      <alignment horizontal="right" vertical="center" wrapText="1" indent="1"/>
    </xf>
    <xf numFmtId="0" fontId="16" fillId="8" borderId="0" xfId="54" applyFont="1" applyFill="1" applyBorder="1" applyAlignment="1" applyProtection="1">
      <alignment horizontal="center" wrapText="1"/>
    </xf>
    <xf numFmtId="49" fontId="16" fillId="8" borderId="0" xfId="54" applyNumberFormat="1" applyFont="1" applyFill="1" applyBorder="1" applyAlignment="1" applyProtection="1">
      <alignment vertical="center" wrapText="1"/>
    </xf>
    <xf numFmtId="49" fontId="16" fillId="5" borderId="1" xfId="54" applyNumberFormat="1" applyFont="1" applyFill="1" applyBorder="1" applyAlignment="1" applyProtection="1">
      <alignment horizontal="center" vertical="center" wrapText="1"/>
      <protection locked="0"/>
    </xf>
    <xf numFmtId="49" fontId="16" fillId="8" borderId="1" xfId="54" applyNumberFormat="1" applyFont="1" applyFill="1" applyBorder="1" applyAlignment="1" applyProtection="1">
      <alignment horizontal="center" vertical="center" wrapText="1"/>
    </xf>
    <xf numFmtId="0" fontId="16" fillId="8" borderId="1" xfId="54" applyFont="1" applyFill="1" applyBorder="1" applyAlignment="1" applyProtection="1">
      <alignment horizontal="center" vertical="center" wrapText="1"/>
    </xf>
    <xf numFmtId="49" fontId="16" fillId="8" borderId="0" xfId="0" applyFont="1" applyFill="1" applyBorder="1" applyAlignment="1" applyProtection="1">
      <alignment horizontal="right" vertical="center" wrapText="1" indent="1"/>
    </xf>
    <xf numFmtId="49" fontId="16" fillId="8" borderId="0" xfId="54" applyNumberFormat="1" applyFont="1" applyFill="1" applyBorder="1" applyAlignment="1" applyProtection="1">
      <alignment horizontal="right" vertical="center" wrapText="1" indent="1"/>
    </xf>
    <xf numFmtId="49" fontId="16" fillId="8" borderId="0" xfId="0" applyFont="1" applyFill="1" applyBorder="1" applyAlignment="1" applyProtection="1">
      <alignment horizontal="center" vertical="center" wrapText="1"/>
    </xf>
    <xf numFmtId="0" fontId="26" fillId="8" borderId="0" xfId="54" applyFont="1" applyFill="1" applyBorder="1" applyAlignment="1" applyProtection="1">
      <alignment horizontal="center" vertical="center" wrapText="1"/>
    </xf>
    <xf numFmtId="0" fontId="16" fillId="0" borderId="1" xfId="54" applyFont="1" applyFill="1" applyBorder="1" applyAlignment="1" applyProtection="1">
      <alignment horizontal="center" vertical="center" wrapText="1"/>
    </xf>
    <xf numFmtId="49" fontId="5" fillId="0" borderId="30" xfId="54" applyNumberFormat="1" applyFont="1" applyFill="1" applyBorder="1" applyAlignment="1" applyProtection="1">
      <alignment horizontal="center" vertical="center"/>
    </xf>
    <xf numFmtId="49" fontId="16" fillId="0" borderId="31" xfId="0" applyFont="1" applyFill="1" applyBorder="1" applyAlignment="1" applyProtection="1">
      <alignment vertical="top"/>
    </xf>
    <xf numFmtId="49" fontId="7" fillId="0" borderId="36" xfId="54" applyNumberFormat="1" applyFont="1" applyFill="1" applyBorder="1" applyAlignment="1" applyProtection="1">
      <alignment vertical="center" wrapText="1"/>
    </xf>
    <xf numFmtId="49" fontId="7" fillId="0" borderId="31" xfId="54" applyNumberFormat="1" applyFont="1" applyFill="1" applyBorder="1" applyAlignment="1" applyProtection="1">
      <alignment vertical="center" wrapText="1"/>
    </xf>
    <xf numFmtId="0" fontId="7" fillId="0" borderId="31" xfId="54" applyNumberFormat="1" applyFont="1" applyFill="1" applyBorder="1" applyAlignment="1" applyProtection="1">
      <alignment horizontal="center" vertical="center" wrapText="1"/>
    </xf>
    <xf numFmtId="0" fontId="7" fillId="0" borderId="32" xfId="54" applyNumberFormat="1" applyFont="1" applyFill="1" applyBorder="1" applyAlignment="1" applyProtection="1">
      <alignment horizontal="center" vertical="center" wrapText="1"/>
    </xf>
    <xf numFmtId="49" fontId="16" fillId="0" borderId="1" xfId="54" applyNumberFormat="1" applyFont="1" applyFill="1" applyBorder="1" applyAlignment="1" applyProtection="1">
      <alignment horizontal="center" vertical="center"/>
    </xf>
    <xf numFmtId="49" fontId="16" fillId="0" borderId="37" xfId="54" applyNumberFormat="1" applyFont="1" applyFill="1" applyBorder="1" applyAlignment="1" applyProtection="1">
      <alignment horizontal="left" vertical="center" wrapText="1" indent="1"/>
    </xf>
    <xf numFmtId="49" fontId="16" fillId="0" borderId="37" xfId="54" applyNumberFormat="1" applyFont="1" applyFill="1" applyBorder="1" applyAlignment="1" applyProtection="1">
      <alignment horizontal="center" vertical="center" wrapText="1"/>
    </xf>
    <xf numFmtId="1" fontId="16" fillId="5" borderId="1" xfId="54" applyNumberFormat="1" applyFont="1" applyFill="1" applyBorder="1" applyAlignment="1" applyProtection="1">
      <alignment horizontal="center" vertical="center"/>
      <protection locked="0"/>
    </xf>
    <xf numFmtId="1" fontId="16" fillId="0" borderId="29" xfId="54" applyNumberFormat="1" applyFont="1" applyFill="1" applyBorder="1" applyAlignment="1" applyProtection="1">
      <alignment horizontal="center" vertical="center"/>
    </xf>
    <xf numFmtId="49" fontId="16" fillId="5" borderId="37" xfId="54" applyNumberFormat="1" applyFont="1" applyFill="1" applyBorder="1" applyAlignment="1" applyProtection="1">
      <alignment horizontal="center" vertical="center"/>
      <protection locked="0"/>
    </xf>
    <xf numFmtId="1" fontId="16" fillId="0" borderId="37" xfId="54" applyNumberFormat="1" applyFont="1" applyFill="1" applyBorder="1" applyAlignment="1" applyProtection="1">
      <alignment horizontal="center" vertical="center"/>
    </xf>
    <xf numFmtId="49" fontId="16" fillId="5" borderId="37" xfId="54" applyNumberFormat="1" applyFont="1" applyFill="1" applyBorder="1" applyAlignment="1" applyProtection="1">
      <alignment horizontal="center" vertical="center" wrapText="1"/>
      <protection locked="0"/>
    </xf>
    <xf numFmtId="49" fontId="16" fillId="0" borderId="1" xfId="54" applyNumberFormat="1" applyFont="1" applyFill="1" applyBorder="1" applyAlignment="1" applyProtection="1">
      <alignment horizontal="left" vertical="center" wrapText="1" indent="1"/>
    </xf>
    <xf numFmtId="49" fontId="16" fillId="5" borderId="30" xfId="54" applyNumberFormat="1" applyFont="1" applyFill="1" applyBorder="1" applyAlignment="1" applyProtection="1">
      <alignment horizontal="center" vertical="center"/>
      <protection locked="0"/>
    </xf>
    <xf numFmtId="1" fontId="16" fillId="0" borderId="32" xfId="54" applyNumberFormat="1" applyFont="1" applyFill="1" applyBorder="1" applyAlignment="1" applyProtection="1">
      <alignment horizontal="center" vertical="center"/>
    </xf>
    <xf numFmtId="49" fontId="16" fillId="5" borderId="1" xfId="54" applyNumberFormat="1" applyFont="1" applyFill="1" applyBorder="1" applyAlignment="1" applyProtection="1">
      <alignment horizontal="center" vertical="center"/>
      <protection locked="0"/>
    </xf>
    <xf numFmtId="1" fontId="16" fillId="0" borderId="1" xfId="54" applyNumberFormat="1" applyFont="1" applyFill="1" applyBorder="1" applyAlignment="1" applyProtection="1">
      <alignment horizontal="center" vertical="center"/>
    </xf>
    <xf numFmtId="49" fontId="7" fillId="0" borderId="38" xfId="54" applyNumberFormat="1" applyFont="1" applyFill="1" applyBorder="1" applyAlignment="1" applyProtection="1">
      <alignment horizontal="left" vertical="center" wrapText="1" indent="1"/>
    </xf>
    <xf numFmtId="49" fontId="16" fillId="0" borderId="38" xfId="54" applyNumberFormat="1" applyFont="1" applyFill="1" applyBorder="1" applyAlignment="1" applyProtection="1">
      <alignment horizontal="center" vertical="center" wrapText="1"/>
    </xf>
    <xf numFmtId="1" fontId="7" fillId="7" borderId="1" xfId="54" applyNumberFormat="1" applyFont="1" applyFill="1" applyBorder="1" applyAlignment="1" applyProtection="1">
      <alignment horizontal="center" vertical="center"/>
    </xf>
    <xf numFmtId="49" fontId="16" fillId="5" borderId="38" xfId="54" applyNumberFormat="1" applyFont="1" applyFill="1" applyBorder="1" applyAlignment="1" applyProtection="1">
      <alignment horizontal="center" vertical="center" wrapText="1"/>
      <protection locked="0"/>
    </xf>
    <xf numFmtId="49" fontId="16" fillId="0" borderId="30" xfId="54" applyNumberFormat="1" applyFont="1" applyFill="1" applyBorder="1" applyAlignment="1" applyProtection="1">
      <alignment horizontal="center" vertical="center"/>
    </xf>
    <xf numFmtId="0" fontId="7" fillId="0" borderId="27" xfId="54" applyNumberFormat="1" applyFont="1" applyFill="1" applyBorder="1" applyAlignment="1" applyProtection="1">
      <alignment horizontal="center" vertical="center" wrapText="1"/>
    </xf>
    <xf numFmtId="49" fontId="7" fillId="0" borderId="1" xfId="54" applyNumberFormat="1" applyFont="1" applyFill="1" applyBorder="1" applyAlignment="1" applyProtection="1">
      <alignment horizontal="left" vertical="center" wrapText="1" indent="1"/>
    </xf>
    <xf numFmtId="49" fontId="7" fillId="0" borderId="1" xfId="54" applyNumberFormat="1" applyFont="1" applyFill="1" applyBorder="1" applyAlignment="1" applyProtection="1">
      <alignment vertical="center" wrapText="1"/>
    </xf>
    <xf numFmtId="49" fontId="5" fillId="0" borderId="32" xfId="54" applyNumberFormat="1" applyFont="1" applyFill="1" applyBorder="1" applyAlignment="1" applyProtection="1">
      <alignment horizontal="center" vertical="center"/>
    </xf>
    <xf numFmtId="49" fontId="5" fillId="0" borderId="1" xfId="54" applyNumberFormat="1" applyFont="1" applyFill="1" applyBorder="1" applyAlignment="1" applyProtection="1">
      <alignment horizontal="center" vertical="center"/>
    </xf>
    <xf numFmtId="0" fontId="5" fillId="0" borderId="1" xfId="54" applyNumberFormat="1" applyFont="1" applyFill="1" applyBorder="1" applyAlignment="1" applyProtection="1">
      <alignment horizontal="center" vertical="center"/>
    </xf>
    <xf numFmtId="1" fontId="5" fillId="0" borderId="1" xfId="54" applyNumberFormat="1" applyFont="1" applyFill="1" applyBorder="1" applyAlignment="1" applyProtection="1">
      <alignment horizontal="center" vertical="center"/>
    </xf>
    <xf numFmtId="49" fontId="5" fillId="5" borderId="1" xfId="54" applyNumberFormat="1" applyFont="1" applyFill="1" applyBorder="1" applyAlignment="1" applyProtection="1">
      <alignment horizontal="center" vertical="center"/>
      <protection locked="0"/>
    </xf>
    <xf numFmtId="1" fontId="5" fillId="5" borderId="1" xfId="54" applyNumberFormat="1" applyFont="1" applyFill="1" applyBorder="1" applyAlignment="1" applyProtection="1">
      <alignment horizontal="center" vertical="center"/>
      <protection locked="0"/>
    </xf>
    <xf numFmtId="49" fontId="5" fillId="8" borderId="1" xfId="54" applyNumberFormat="1" applyFont="1" applyFill="1" applyBorder="1" applyAlignment="1" applyProtection="1">
      <alignment horizontal="center" vertical="center"/>
    </xf>
    <xf numFmtId="49" fontId="5" fillId="8" borderId="32" xfId="54" applyNumberFormat="1" applyFont="1" applyFill="1" applyBorder="1" applyAlignment="1" applyProtection="1">
      <alignment horizontal="center" vertical="center"/>
    </xf>
    <xf numFmtId="0" fontId="5" fillId="8" borderId="1" xfId="54" applyNumberFormat="1" applyFont="1" applyFill="1" applyBorder="1" applyAlignment="1" applyProtection="1">
      <alignment horizontal="center" vertical="center"/>
    </xf>
    <xf numFmtId="1" fontId="5" fillId="7" borderId="1" xfId="54" applyNumberFormat="1" applyFont="1" applyFill="1" applyBorder="1" applyAlignment="1" applyProtection="1">
      <alignment horizontal="center" vertical="center"/>
    </xf>
    <xf numFmtId="1" fontId="5" fillId="8" borderId="1" xfId="54" applyNumberFormat="1" applyFont="1" applyFill="1" applyBorder="1" applyAlignment="1" applyProtection="1">
      <alignment horizontal="center" vertical="center"/>
    </xf>
    <xf numFmtId="49" fontId="5" fillId="8" borderId="1" xfId="54" applyNumberFormat="1" applyFont="1" applyFill="1" applyBorder="1" applyAlignment="1" applyProtection="1">
      <alignment horizontal="left" vertical="center" wrapText="1" indent="1"/>
    </xf>
    <xf numFmtId="0" fontId="5" fillId="8" borderId="27" xfId="54" applyFont="1" applyFill="1" applyBorder="1" applyAlignment="1" applyProtection="1">
      <alignment horizontal="right" vertical="center"/>
    </xf>
    <xf numFmtId="0" fontId="16" fillId="0" borderId="0" xfId="54" applyFont="1" applyFill="1" applyBorder="1" applyProtection="1"/>
    <xf numFmtId="0" fontId="16" fillId="8" borderId="0" xfId="54" applyFont="1" applyFill="1" applyBorder="1" applyAlignment="1" applyProtection="1">
      <alignment horizontal="right" vertical="center"/>
    </xf>
    <xf numFmtId="49" fontId="26" fillId="0" borderId="0" xfId="40" applyFont="1" applyBorder="1" applyAlignment="1" applyProtection="1">
      <alignment horizontal="center" vertical="center"/>
    </xf>
    <xf numFmtId="49" fontId="26" fillId="8" borderId="39" xfId="55" applyNumberFormat="1" applyFont="1" applyFill="1" applyBorder="1" applyAlignment="1" applyProtection="1">
      <alignment horizontal="center" vertical="center"/>
    </xf>
    <xf numFmtId="49" fontId="26" fillId="5" borderId="39" xfId="55" applyNumberFormat="1" applyFont="1" applyFill="1" applyBorder="1" applyAlignment="1" applyProtection="1">
      <alignment horizontal="left" vertical="center" wrapText="1" indent="1"/>
      <protection locked="0"/>
    </xf>
    <xf numFmtId="49" fontId="48" fillId="14" borderId="32" xfId="40" applyFont="1" applyFill="1" applyBorder="1" applyAlignment="1" applyProtection="1">
      <alignment horizontal="left" vertical="center"/>
    </xf>
    <xf numFmtId="49" fontId="16" fillId="8" borderId="1" xfId="54" applyNumberFormat="1" applyFont="1" applyFill="1" applyBorder="1" applyAlignment="1" applyProtection="1">
      <alignment horizontal="center" vertical="center"/>
    </xf>
    <xf numFmtId="0" fontId="16" fillId="8" borderId="1" xfId="54" applyNumberFormat="1" applyFont="1" applyFill="1" applyBorder="1" applyAlignment="1" applyProtection="1">
      <alignment horizontal="center" vertical="center"/>
    </xf>
    <xf numFmtId="1" fontId="16" fillId="8" borderId="1" xfId="54" applyNumberFormat="1" applyFont="1" applyFill="1" applyBorder="1" applyAlignment="1" applyProtection="1">
      <alignment horizontal="center" vertical="center"/>
    </xf>
    <xf numFmtId="49" fontId="16" fillId="8" borderId="38" xfId="54" applyNumberFormat="1" applyFont="1" applyFill="1" applyBorder="1" applyAlignment="1" applyProtection="1">
      <alignment horizontal="center" vertical="center"/>
    </xf>
    <xf numFmtId="0" fontId="16" fillId="8" borderId="38" xfId="54" applyNumberFormat="1" applyFont="1" applyFill="1" applyBorder="1" applyAlignment="1" applyProtection="1">
      <alignment horizontal="center" vertical="center"/>
    </xf>
    <xf numFmtId="49" fontId="16" fillId="5" borderId="38" xfId="54" applyNumberFormat="1" applyFont="1" applyFill="1" applyBorder="1" applyAlignment="1" applyProtection="1">
      <alignment horizontal="center" vertical="center"/>
      <protection locked="0"/>
    </xf>
    <xf numFmtId="1" fontId="16" fillId="5" borderId="38" xfId="54" applyNumberFormat="1" applyFont="1" applyFill="1" applyBorder="1" applyAlignment="1" applyProtection="1">
      <alignment horizontal="center" vertical="center"/>
      <protection locked="0"/>
    </xf>
    <xf numFmtId="1" fontId="16" fillId="8" borderId="38" xfId="54" applyNumberFormat="1" applyFont="1" applyFill="1" applyBorder="1" applyAlignment="1" applyProtection="1">
      <alignment horizontal="center" vertical="center"/>
    </xf>
    <xf numFmtId="49" fontId="5" fillId="8" borderId="1" xfId="55" applyNumberFormat="1" applyFont="1" applyFill="1" applyBorder="1" applyAlignment="1" applyProtection="1">
      <alignment horizontal="center" vertical="center"/>
    </xf>
    <xf numFmtId="49" fontId="5" fillId="5" borderId="1" xfId="55" applyNumberFormat="1" applyFont="1" applyFill="1" applyBorder="1" applyAlignment="1" applyProtection="1">
      <alignment horizontal="left" vertical="center" wrapText="1" indent="1"/>
      <protection locked="0"/>
    </xf>
    <xf numFmtId="49" fontId="5" fillId="8" borderId="1" xfId="54" applyNumberFormat="1" applyFont="1" applyFill="1" applyBorder="1" applyAlignment="1" applyProtection="1">
      <alignment horizontal="center" vertical="center" wrapText="1"/>
    </xf>
    <xf numFmtId="49" fontId="7" fillId="8" borderId="1" xfId="54" applyNumberFormat="1" applyFont="1" applyFill="1" applyBorder="1" applyAlignment="1" applyProtection="1">
      <alignment horizontal="center" vertical="center" wrapText="1"/>
    </xf>
    <xf numFmtId="49" fontId="5" fillId="0" borderId="1" xfId="54" applyNumberFormat="1" applyFont="1" applyFill="1" applyBorder="1" applyAlignment="1" applyProtection="1">
      <alignment horizontal="left" vertical="center" wrapText="1"/>
    </xf>
    <xf numFmtId="0" fontId="5" fillId="0" borderId="1" xfId="54" applyNumberFormat="1" applyFont="1" applyFill="1" applyBorder="1" applyAlignment="1" applyProtection="1">
      <alignment horizontal="left" vertical="center" wrapText="1"/>
    </xf>
    <xf numFmtId="0" fontId="5" fillId="8" borderId="1" xfId="54" applyNumberFormat="1" applyFont="1" applyFill="1" applyBorder="1" applyAlignment="1" applyProtection="1">
      <alignment horizontal="left" vertical="center" wrapText="1"/>
    </xf>
    <xf numFmtId="49" fontId="5" fillId="8" borderId="1" xfId="54" applyNumberFormat="1" applyFont="1" applyFill="1" applyBorder="1" applyAlignment="1" applyProtection="1">
      <alignment horizontal="left" vertical="center" wrapText="1"/>
    </xf>
    <xf numFmtId="49" fontId="5" fillId="5" borderId="1" xfId="54" applyNumberFormat="1" applyFont="1" applyFill="1" applyBorder="1" applyAlignment="1" applyProtection="1">
      <alignment horizontal="left" vertical="center" wrapText="1" indent="1"/>
      <protection locked="0"/>
    </xf>
    <xf numFmtId="0" fontId="7" fillId="8" borderId="1" xfId="54" applyNumberFormat="1" applyFont="1" applyFill="1" applyBorder="1" applyAlignment="1" applyProtection="1">
      <alignment horizontal="left" vertical="center" wrapText="1"/>
    </xf>
    <xf numFmtId="49" fontId="16" fillId="5" borderId="1" xfId="54" applyNumberFormat="1" applyFont="1" applyFill="1" applyBorder="1" applyAlignment="1" applyProtection="1">
      <alignment horizontal="left" vertical="center" wrapText="1" indent="1"/>
      <protection locked="0"/>
    </xf>
    <xf numFmtId="49" fontId="16" fillId="5" borderId="38" xfId="54" applyNumberFormat="1" applyFont="1" applyFill="1" applyBorder="1" applyAlignment="1" applyProtection="1">
      <alignment horizontal="left" vertical="center" wrapText="1" indent="1"/>
      <protection locked="0"/>
    </xf>
    <xf numFmtId="49" fontId="5" fillId="5" borderId="1" xfId="54" applyNumberFormat="1" applyFont="1" applyFill="1" applyBorder="1" applyAlignment="1" applyProtection="1">
      <alignment horizontal="left" vertical="center"/>
      <protection locked="0"/>
    </xf>
    <xf numFmtId="0" fontId="56" fillId="0" borderId="0" xfId="54" applyNumberFormat="1" applyFont="1" applyBorder="1" applyAlignment="1" applyProtection="1">
      <alignment horizontal="left"/>
    </xf>
    <xf numFmtId="0" fontId="56" fillId="0" borderId="0" xfId="54" applyNumberFormat="1" applyFont="1" applyBorder="1" applyProtection="1"/>
    <xf numFmtId="0" fontId="56" fillId="8" borderId="0" xfId="54" applyFont="1" applyFill="1" applyBorder="1" applyProtection="1"/>
    <xf numFmtId="0" fontId="57" fillId="0" borderId="0" xfId="54" applyFont="1" applyFill="1" applyBorder="1" applyAlignment="1" applyProtection="1">
      <alignment horizontal="center" vertical="center"/>
    </xf>
    <xf numFmtId="49" fontId="57" fillId="0" borderId="0" xfId="54" applyNumberFormat="1" applyFont="1" applyFill="1" applyBorder="1" applyAlignment="1" applyProtection="1">
      <alignment horizontal="center" vertical="center" wrapText="1"/>
    </xf>
    <xf numFmtId="0" fontId="56" fillId="0" borderId="0" xfId="54" applyFont="1" applyProtection="1"/>
    <xf numFmtId="0" fontId="56" fillId="0" borderId="0" xfId="54" applyNumberFormat="1" applyFont="1" applyFill="1" applyBorder="1" applyProtection="1"/>
    <xf numFmtId="0" fontId="57" fillId="8" borderId="0" xfId="54" applyFont="1" applyFill="1" applyBorder="1" applyAlignment="1" applyProtection="1">
      <alignment horizontal="center" vertical="center"/>
    </xf>
    <xf numFmtId="49" fontId="57" fillId="8" borderId="0" xfId="54" applyNumberFormat="1" applyFont="1" applyFill="1" applyBorder="1" applyAlignment="1" applyProtection="1">
      <alignment horizontal="center" vertical="center" wrapText="1"/>
    </xf>
    <xf numFmtId="0" fontId="57" fillId="0" borderId="0" xfId="54" applyNumberFormat="1" applyFont="1" applyFill="1" applyBorder="1" applyProtection="1"/>
    <xf numFmtId="0" fontId="57" fillId="8" borderId="0" xfId="54" applyFont="1" applyFill="1" applyBorder="1" applyProtection="1"/>
    <xf numFmtId="0" fontId="57" fillId="0" borderId="0" xfId="54" applyFont="1" applyProtection="1"/>
    <xf numFmtId="49" fontId="5" fillId="8" borderId="30" xfId="54" applyNumberFormat="1" applyFont="1" applyFill="1" applyBorder="1" applyAlignment="1" applyProtection="1">
      <alignment horizontal="center" vertical="center"/>
    </xf>
    <xf numFmtId="49" fontId="16" fillId="0" borderId="31" xfId="0" applyFont="1" applyBorder="1" applyAlignment="1" applyProtection="1">
      <alignment vertical="top"/>
    </xf>
    <xf numFmtId="49" fontId="7" fillId="8" borderId="31" xfId="54" applyNumberFormat="1" applyFont="1" applyFill="1" applyBorder="1" applyAlignment="1" applyProtection="1">
      <alignment vertical="center"/>
    </xf>
    <xf numFmtId="49" fontId="7" fillId="8" borderId="32" xfId="54" applyNumberFormat="1" applyFont="1" applyFill="1" applyBorder="1" applyAlignment="1" applyProtection="1">
      <alignment vertical="center"/>
    </xf>
    <xf numFmtId="49" fontId="16" fillId="8" borderId="37" xfId="54" applyNumberFormat="1" applyFont="1" applyFill="1" applyBorder="1" applyAlignment="1" applyProtection="1">
      <alignment horizontal="left" vertical="center" wrapText="1" indent="1"/>
    </xf>
    <xf numFmtId="49" fontId="16" fillId="8" borderId="37" xfId="54" applyNumberFormat="1" applyFont="1" applyFill="1" applyBorder="1" applyAlignment="1" applyProtection="1">
      <alignment horizontal="center" vertical="center"/>
    </xf>
    <xf numFmtId="1" fontId="16" fillId="8" borderId="37" xfId="54" applyNumberFormat="1" applyFont="1" applyFill="1" applyBorder="1" applyAlignment="1" applyProtection="1">
      <alignment horizontal="center" vertical="center"/>
    </xf>
    <xf numFmtId="49" fontId="16" fillId="8" borderId="1" xfId="54" applyNumberFormat="1" applyFont="1" applyFill="1" applyBorder="1" applyAlignment="1" applyProtection="1">
      <alignment horizontal="left" vertical="center" wrapText="1" indent="1"/>
    </xf>
    <xf numFmtId="49" fontId="7" fillId="8" borderId="38" xfId="54" applyNumberFormat="1" applyFont="1" applyFill="1" applyBorder="1" applyAlignment="1" applyProtection="1">
      <alignment horizontal="left" vertical="center" wrapText="1" indent="1"/>
    </xf>
    <xf numFmtId="49" fontId="16" fillId="8" borderId="30" xfId="54" applyNumberFormat="1" applyFont="1" applyFill="1" applyBorder="1" applyAlignment="1" applyProtection="1">
      <alignment horizontal="center" vertical="center"/>
    </xf>
    <xf numFmtId="49" fontId="7" fillId="8" borderId="32" xfId="54" applyNumberFormat="1" applyFont="1" applyFill="1" applyBorder="1" applyAlignment="1" applyProtection="1">
      <alignment vertical="center" wrapText="1"/>
    </xf>
    <xf numFmtId="0" fontId="16" fillId="8" borderId="37" xfId="54" applyNumberFormat="1" applyFont="1" applyFill="1" applyBorder="1" applyAlignment="1" applyProtection="1">
      <alignment horizontal="center" vertical="center"/>
    </xf>
    <xf numFmtId="49" fontId="7" fillId="8" borderId="1" xfId="54" applyNumberFormat="1" applyFont="1" applyFill="1" applyBorder="1" applyAlignment="1" applyProtection="1">
      <alignment horizontal="left" vertical="center" wrapText="1" indent="1"/>
    </xf>
    <xf numFmtId="49" fontId="7" fillId="8" borderId="1" xfId="54" applyNumberFormat="1" applyFont="1" applyFill="1" applyBorder="1" applyAlignment="1" applyProtection="1">
      <alignment horizontal="left" vertical="center" wrapText="1"/>
    </xf>
    <xf numFmtId="49" fontId="0" fillId="5" borderId="40" xfId="54" applyNumberFormat="1" applyFont="1" applyFill="1" applyBorder="1" applyAlignment="1" applyProtection="1">
      <alignment horizontal="center" vertical="center"/>
      <protection locked="0"/>
    </xf>
    <xf numFmtId="49" fontId="0" fillId="0" borderId="0" xfId="0" applyFont="1">
      <alignment vertical="top"/>
    </xf>
    <xf numFmtId="49" fontId="0" fillId="0" borderId="38" xfId="0" applyFont="1" applyBorder="1" applyAlignment="1">
      <alignment horizontal="center" vertical="center"/>
    </xf>
    <xf numFmtId="1" fontId="16" fillId="9" borderId="1" xfId="54" applyNumberFormat="1" applyFont="1" applyFill="1" applyBorder="1" applyAlignment="1" applyProtection="1">
      <alignment horizontal="center" vertical="center"/>
      <protection locked="0"/>
    </xf>
    <xf numFmtId="1" fontId="16" fillId="9" borderId="37" xfId="54" applyNumberFormat="1" applyFont="1" applyFill="1" applyBorder="1" applyAlignment="1" applyProtection="1">
      <alignment horizontal="center" vertical="center"/>
      <protection locked="0"/>
    </xf>
    <xf numFmtId="49" fontId="0" fillId="9" borderId="1" xfId="54" applyNumberFormat="1" applyFont="1" applyFill="1" applyBorder="1" applyAlignment="1" applyProtection="1">
      <alignment horizontal="center" vertical="center" wrapText="1"/>
      <protection locked="0"/>
    </xf>
    <xf numFmtId="49" fontId="0" fillId="5" borderId="1" xfId="54" applyNumberFormat="1" applyFont="1" applyFill="1" applyBorder="1" applyAlignment="1" applyProtection="1">
      <alignment horizontal="center" vertical="center" wrapText="1"/>
      <protection locked="0"/>
    </xf>
    <xf numFmtId="49" fontId="57" fillId="0" borderId="36" xfId="0" applyFont="1" applyBorder="1" applyAlignment="1">
      <alignment horizontal="center" vertical="center"/>
    </xf>
    <xf numFmtId="49" fontId="0" fillId="5" borderId="1" xfId="54" applyNumberFormat="1" applyFont="1" applyFill="1" applyBorder="1" applyAlignment="1" applyProtection="1">
      <alignment horizontal="left" vertical="center" wrapText="1" indent="1"/>
      <protection locked="0"/>
    </xf>
    <xf numFmtId="0" fontId="37" fillId="0" borderId="0" xfId="51" applyNumberFormat="1" applyFont="1" applyFill="1" applyAlignment="1" applyProtection="1">
      <alignment horizontal="left" vertical="center" wrapText="1"/>
    </xf>
    <xf numFmtId="0" fontId="39" fillId="0" borderId="0" xfId="51" applyNumberFormat="1" applyFont="1" applyFill="1" applyAlignment="1" applyProtection="1">
      <alignment horizontal="left" vertical="center"/>
    </xf>
    <xf numFmtId="49" fontId="39" fillId="15" borderId="30" xfId="26" applyFont="1" applyFill="1" applyBorder="1" applyAlignment="1">
      <alignment horizontal="center" vertical="center" wrapText="1"/>
    </xf>
    <xf numFmtId="49" fontId="39" fillId="15" borderId="31" xfId="26" applyFont="1" applyFill="1" applyBorder="1" applyAlignment="1">
      <alignment horizontal="center" vertical="center" wrapText="1"/>
    </xf>
    <xf numFmtId="49" fontId="39" fillId="15" borderId="32" xfId="26" applyFont="1" applyFill="1" applyBorder="1" applyAlignment="1">
      <alignment horizontal="center" vertical="center" wrapText="1"/>
    </xf>
    <xf numFmtId="0" fontId="39" fillId="8" borderId="0" xfId="51" applyNumberFormat="1" applyFont="1" applyFill="1" applyBorder="1" applyAlignment="1" applyProtection="1">
      <alignment horizontal="justify" vertical="top" wrapText="1"/>
    </xf>
    <xf numFmtId="0" fontId="35" fillId="8" borderId="30" xfId="28" applyFont="1" applyFill="1" applyBorder="1" applyAlignment="1" applyProtection="1">
      <alignment horizontal="center" vertical="center"/>
    </xf>
    <xf numFmtId="0" fontId="35" fillId="8" borderId="31" xfId="28" applyFont="1" applyFill="1" applyBorder="1" applyAlignment="1" applyProtection="1">
      <alignment horizontal="center" vertical="center"/>
    </xf>
    <xf numFmtId="0" fontId="35" fillId="8" borderId="32" xfId="28" applyFont="1" applyFill="1" applyBorder="1" applyAlignment="1" applyProtection="1">
      <alignment horizontal="center" vertical="center"/>
    </xf>
    <xf numFmtId="0" fontId="39" fillId="0" borderId="0" xfId="20" applyFont="1" applyFill="1" applyBorder="1" applyAlignment="1" applyProtection="1">
      <alignment horizontal="left" vertical="top" wrapText="1"/>
    </xf>
    <xf numFmtId="49" fontId="39" fillId="8" borderId="22" xfId="51" applyFont="1" applyFill="1" applyBorder="1" applyAlignment="1">
      <alignment vertical="center" wrapText="1"/>
    </xf>
    <xf numFmtId="49" fontId="39" fillId="8" borderId="0" xfId="51" applyFont="1" applyFill="1" applyBorder="1" applyAlignment="1">
      <alignment vertical="center" wrapText="1"/>
    </xf>
    <xf numFmtId="49" fontId="39" fillId="8" borderId="22" xfId="51" applyFont="1" applyFill="1" applyBorder="1" applyAlignment="1">
      <alignment horizontal="left" vertical="center" wrapText="1"/>
    </xf>
    <xf numFmtId="49" fontId="39" fillId="8" borderId="0" xfId="51" applyFont="1" applyFill="1" applyBorder="1" applyAlignment="1">
      <alignment horizontal="left" vertical="center" wrapText="1"/>
    </xf>
    <xf numFmtId="0" fontId="39" fillId="8" borderId="0" xfId="51" applyNumberFormat="1" applyFont="1" applyFill="1" applyBorder="1" applyAlignment="1">
      <alignment horizontal="justify" vertical="center" wrapText="1"/>
    </xf>
    <xf numFmtId="49" fontId="42" fillId="0" borderId="0" xfId="34" applyNumberFormat="1" applyFont="1" applyFill="1" applyBorder="1" applyAlignment="1" applyProtection="1">
      <alignment horizontal="left" vertical="top" wrapText="1" indent="1"/>
    </xf>
    <xf numFmtId="49" fontId="35" fillId="0" borderId="0" xfId="34" applyNumberFormat="1" applyFont="1" applyFill="1" applyBorder="1" applyAlignment="1" applyProtection="1">
      <alignment horizontal="left" vertical="top" wrapText="1"/>
    </xf>
    <xf numFmtId="0" fontId="39" fillId="8" borderId="0" xfId="51" applyNumberFormat="1" applyFont="1" applyFill="1" applyBorder="1" applyAlignment="1">
      <alignment horizontal="justify" vertical="top" wrapText="1"/>
    </xf>
    <xf numFmtId="0" fontId="40" fillId="8" borderId="51" xfId="51" applyNumberFormat="1" applyFont="1" applyFill="1" applyBorder="1" applyAlignment="1">
      <alignment horizontal="left" vertical="center" wrapText="1"/>
    </xf>
    <xf numFmtId="0" fontId="40" fillId="8" borderId="52" xfId="51" applyNumberFormat="1" applyFont="1" applyFill="1" applyBorder="1" applyAlignment="1">
      <alignment horizontal="left" vertical="center" wrapText="1"/>
    </xf>
    <xf numFmtId="0" fontId="40" fillId="8" borderId="48" xfId="51" applyNumberFormat="1" applyFont="1" applyFill="1" applyBorder="1" applyAlignment="1">
      <alignment horizontal="left" vertical="center" wrapText="1"/>
    </xf>
    <xf numFmtId="0" fontId="40" fillId="8" borderId="11" xfId="51" applyNumberFormat="1" applyFont="1" applyFill="1" applyBorder="1" applyAlignment="1">
      <alignment horizontal="left" vertical="center" wrapText="1"/>
    </xf>
    <xf numFmtId="0" fontId="40" fillId="8" borderId="53" xfId="51" applyNumberFormat="1" applyFont="1" applyFill="1" applyBorder="1" applyAlignment="1">
      <alignment horizontal="left" vertical="center" wrapText="1"/>
    </xf>
    <xf numFmtId="0" fontId="40" fillId="8" borderId="44" xfId="51" applyNumberFormat="1" applyFont="1" applyFill="1" applyBorder="1" applyAlignment="1">
      <alignment horizontal="left" vertical="center" wrapText="1"/>
    </xf>
    <xf numFmtId="0" fontId="42" fillId="0" borderId="0" xfId="66" applyNumberFormat="1" applyFont="1" applyFill="1" applyBorder="1" applyAlignment="1" applyProtection="1">
      <alignment horizontal="center" vertical="center"/>
    </xf>
    <xf numFmtId="0" fontId="43" fillId="8" borderId="47" xfId="51" applyNumberFormat="1" applyFont="1" applyFill="1" applyBorder="1" applyAlignment="1">
      <alignment horizontal="center" vertical="center" wrapText="1"/>
    </xf>
    <xf numFmtId="0" fontId="43" fillId="8" borderId="48" xfId="51" applyNumberFormat="1" applyFont="1" applyFill="1" applyBorder="1" applyAlignment="1">
      <alignment horizontal="center" vertical="center" wrapText="1"/>
    </xf>
    <xf numFmtId="0" fontId="43" fillId="8" borderId="54" xfId="51" applyNumberFormat="1" applyFont="1" applyFill="1" applyBorder="1" applyAlignment="1">
      <alignment horizontal="center" vertical="center" wrapText="1"/>
    </xf>
    <xf numFmtId="0" fontId="43" fillId="8" borderId="44" xfId="51" applyNumberFormat="1" applyFont="1" applyFill="1" applyBorder="1" applyAlignment="1">
      <alignment horizontal="center" vertical="center" wrapText="1"/>
    </xf>
    <xf numFmtId="0" fontId="40" fillId="8" borderId="41" xfId="51" applyNumberFormat="1" applyFont="1" applyFill="1" applyBorder="1" applyAlignment="1">
      <alignment horizontal="center" vertical="center" wrapText="1"/>
    </xf>
    <xf numFmtId="0" fontId="40" fillId="8" borderId="42" xfId="51" applyNumberFormat="1" applyFont="1" applyFill="1" applyBorder="1" applyAlignment="1">
      <alignment horizontal="center" vertical="center" wrapText="1"/>
    </xf>
    <xf numFmtId="0" fontId="40" fillId="8" borderId="43" xfId="51" applyNumberFormat="1" applyFont="1" applyFill="1" applyBorder="1" applyAlignment="1">
      <alignment horizontal="center" vertical="center" wrapText="1"/>
    </xf>
    <xf numFmtId="49" fontId="39" fillId="8" borderId="0" xfId="51" applyFont="1" applyFill="1" applyBorder="1" applyAlignment="1">
      <alignment horizontal="left" wrapText="1"/>
    </xf>
    <xf numFmtId="49" fontId="39" fillId="0" borderId="0" xfId="16" applyNumberFormat="1" applyFont="1" applyBorder="1" applyAlignment="1" applyProtection="1">
      <alignment horizontal="left" vertical="center" wrapText="1" indent="1"/>
    </xf>
    <xf numFmtId="49" fontId="35" fillId="0" borderId="0" xfId="28" applyNumberFormat="1" applyFont="1" applyFill="1" applyBorder="1" applyAlignment="1" applyProtection="1">
      <alignment horizontal="left" vertical="center" wrapText="1" indent="1"/>
    </xf>
    <xf numFmtId="49" fontId="35" fillId="0" borderId="0" xfId="34" applyNumberFormat="1" applyFont="1" applyFill="1" applyBorder="1" applyAlignment="1" applyProtection="1">
      <alignment horizontal="left" vertical="center" wrapText="1" indent="1"/>
    </xf>
    <xf numFmtId="49" fontId="39" fillId="8" borderId="0" xfId="51" applyFont="1" applyFill="1" applyBorder="1" applyAlignment="1">
      <alignment horizontal="justify" vertical="justify" wrapText="1"/>
    </xf>
    <xf numFmtId="0" fontId="43" fillId="8" borderId="45" xfId="51" applyNumberFormat="1" applyFont="1" applyFill="1" applyBorder="1" applyAlignment="1">
      <alignment horizontal="center" vertical="center" wrapText="1"/>
    </xf>
    <xf numFmtId="0" fontId="43" fillId="8" borderId="46" xfId="51" applyNumberFormat="1" applyFont="1" applyFill="1" applyBorder="1" applyAlignment="1">
      <alignment horizontal="center" vertical="center" wrapText="1"/>
    </xf>
    <xf numFmtId="0" fontId="35" fillId="8" borderId="49" xfId="28" applyFont="1" applyFill="1" applyBorder="1" applyAlignment="1" applyProtection="1">
      <alignment horizontal="center" vertical="center" wrapText="1"/>
    </xf>
    <xf numFmtId="0" fontId="35" fillId="8" borderId="50" xfId="28" applyFont="1" applyFill="1" applyBorder="1" applyAlignment="1" applyProtection="1">
      <alignment horizontal="center" vertical="center" wrapText="1"/>
    </xf>
    <xf numFmtId="0" fontId="35" fillId="8" borderId="46" xfId="28" applyFont="1" applyFill="1" applyBorder="1" applyAlignment="1" applyProtection="1">
      <alignment horizontal="center" vertical="center" wrapText="1"/>
    </xf>
    <xf numFmtId="0" fontId="40" fillId="8" borderId="49" xfId="51" applyNumberFormat="1" applyFont="1" applyFill="1" applyBorder="1" applyAlignment="1">
      <alignment horizontal="left" vertical="center" wrapText="1"/>
    </xf>
    <xf numFmtId="0" fontId="40" fillId="8" borderId="50" xfId="51" applyNumberFormat="1" applyFont="1" applyFill="1" applyBorder="1" applyAlignment="1">
      <alignment horizontal="left" vertical="center" wrapText="1"/>
    </xf>
    <xf numFmtId="0" fontId="40" fillId="8" borderId="46" xfId="51" applyNumberFormat="1" applyFont="1" applyFill="1" applyBorder="1" applyAlignment="1">
      <alignment horizontal="left" vertical="center" wrapText="1"/>
    </xf>
    <xf numFmtId="0" fontId="7" fillId="8" borderId="31" xfId="54" applyFont="1" applyFill="1" applyBorder="1" applyAlignment="1" applyProtection="1">
      <alignment horizontal="center" vertical="center" wrapText="1"/>
    </xf>
    <xf numFmtId="49" fontId="25" fillId="5" borderId="1" xfId="59" applyNumberFormat="1" applyFont="1" applyFill="1" applyBorder="1" applyAlignment="1" applyProtection="1">
      <alignment horizontal="center" vertical="center" wrapText="1"/>
      <protection locked="0"/>
    </xf>
    <xf numFmtId="0" fontId="25" fillId="8" borderId="0" xfId="59" applyFont="1" applyFill="1" applyBorder="1" applyAlignment="1" applyProtection="1">
      <alignment horizontal="center" vertical="center" wrapText="1"/>
    </xf>
    <xf numFmtId="49" fontId="0" fillId="5" borderId="1" xfId="54" applyNumberFormat="1" applyFont="1" applyFill="1" applyBorder="1" applyAlignment="1" applyProtection="1">
      <alignment horizontal="center" vertical="center" wrapText="1"/>
      <protection locked="0"/>
    </xf>
    <xf numFmtId="49" fontId="16" fillId="5" borderId="1" xfId="54" applyNumberFormat="1" applyFont="1" applyFill="1" applyBorder="1" applyAlignment="1" applyProtection="1">
      <alignment horizontal="center" vertical="center" wrapText="1"/>
      <protection locked="0"/>
    </xf>
    <xf numFmtId="49" fontId="16" fillId="7" borderId="1" xfId="54" applyNumberFormat="1" applyFont="1" applyFill="1" applyBorder="1" applyAlignment="1" applyProtection="1">
      <alignment horizontal="center" vertical="center" wrapText="1"/>
    </xf>
    <xf numFmtId="0" fontId="16" fillId="9" borderId="1" xfId="54" applyFont="1" applyFill="1" applyBorder="1" applyAlignment="1" applyProtection="1">
      <alignment horizontal="center" vertical="center" wrapText="1"/>
      <protection locked="0"/>
    </xf>
    <xf numFmtId="0" fontId="16" fillId="9" borderId="1" xfId="0" applyNumberFormat="1" applyFont="1" applyFill="1" applyBorder="1" applyAlignment="1" applyProtection="1">
      <alignment horizontal="center" vertical="center" wrapText="1"/>
      <protection locked="0"/>
    </xf>
    <xf numFmtId="0" fontId="16" fillId="8" borderId="27" xfId="54" applyFont="1" applyFill="1" applyBorder="1" applyAlignment="1" applyProtection="1">
      <alignment horizontal="center" vertical="center" wrapText="1"/>
    </xf>
    <xf numFmtId="49" fontId="16" fillId="9" borderId="1" xfId="0" applyFont="1" applyFill="1" applyBorder="1" applyAlignment="1" applyProtection="1">
      <alignment horizontal="center" vertical="center" wrapText="1"/>
      <protection locked="0"/>
    </xf>
    <xf numFmtId="49" fontId="16" fillId="0" borderId="1" xfId="54" applyNumberFormat="1" applyFont="1" applyFill="1" applyBorder="1" applyAlignment="1" applyProtection="1">
      <alignment horizontal="center" vertical="center" wrapText="1"/>
    </xf>
    <xf numFmtId="166" fontId="16" fillId="8" borderId="0" xfId="36" applyFont="1" applyFill="1" applyBorder="1" applyAlignment="1" applyProtection="1">
      <alignment horizontal="right" vertical="top" wrapText="1"/>
    </xf>
    <xf numFmtId="49" fontId="16" fillId="7" borderId="55" xfId="54" applyNumberFormat="1" applyFont="1" applyFill="1" applyBorder="1" applyAlignment="1" applyProtection="1">
      <alignment horizontal="center" vertical="center" wrapText="1"/>
    </xf>
    <xf numFmtId="49" fontId="16" fillId="7" borderId="56" xfId="54" applyNumberFormat="1" applyFont="1" applyFill="1" applyBorder="1" applyAlignment="1" applyProtection="1">
      <alignment horizontal="center" vertical="center" wrapText="1"/>
    </xf>
    <xf numFmtId="49" fontId="16" fillId="7" borderId="57" xfId="54" applyNumberFormat="1" applyFont="1" applyFill="1" applyBorder="1" applyAlignment="1" applyProtection="1">
      <alignment horizontal="center" vertical="center" wrapText="1"/>
    </xf>
    <xf numFmtId="0" fontId="16" fillId="8" borderId="0" xfId="54" applyFont="1" applyFill="1" applyBorder="1" applyAlignment="1" applyProtection="1">
      <alignment horizontal="right" vertical="top" wrapText="1"/>
    </xf>
    <xf numFmtId="0" fontId="16" fillId="8" borderId="0" xfId="54" applyFont="1" applyFill="1" applyBorder="1" applyAlignment="1" applyProtection="1">
      <alignment horizontal="center" vertical="center" wrapText="1"/>
    </xf>
    <xf numFmtId="0" fontId="16" fillId="9" borderId="1" xfId="54" applyNumberFormat="1" applyFont="1" applyFill="1" applyBorder="1" applyAlignment="1" applyProtection="1">
      <alignment horizontal="center" vertical="center" wrapText="1"/>
      <protection locked="0"/>
    </xf>
    <xf numFmtId="0" fontId="52" fillId="8" borderId="0" xfId="54" applyFont="1" applyFill="1" applyBorder="1" applyAlignment="1" applyProtection="1">
      <alignment horizontal="center" vertical="center" wrapText="1"/>
    </xf>
    <xf numFmtId="0" fontId="53" fillId="8" borderId="27" xfId="54" applyFont="1" applyFill="1" applyBorder="1" applyAlignment="1" applyProtection="1">
      <alignment horizontal="center" vertical="center" wrapText="1"/>
    </xf>
    <xf numFmtId="14" fontId="26" fillId="0" borderId="0" xfId="63" applyNumberFormat="1" applyFont="1" applyFill="1" applyBorder="1" applyAlignment="1" applyProtection="1">
      <alignment horizontal="center" vertical="center" wrapText="1"/>
    </xf>
    <xf numFmtId="0" fontId="16" fillId="8" borderId="0" xfId="54" applyFont="1" applyFill="1" applyBorder="1" applyAlignment="1" applyProtection="1">
      <alignment horizontal="center" wrapText="1"/>
    </xf>
    <xf numFmtId="49" fontId="16" fillId="9" borderId="1" xfId="54" applyNumberFormat="1" applyFont="1" applyFill="1" applyBorder="1" applyAlignment="1" applyProtection="1">
      <alignment horizontal="center" vertical="center" wrapText="1"/>
      <protection locked="0"/>
    </xf>
    <xf numFmtId="49" fontId="16" fillId="8" borderId="1" xfId="54" applyNumberFormat="1" applyFont="1" applyFill="1" applyBorder="1" applyAlignment="1" applyProtection="1">
      <alignment horizontal="center" vertical="center" wrapText="1"/>
    </xf>
    <xf numFmtId="49" fontId="0" fillId="9" borderId="1" xfId="54" applyNumberFormat="1" applyFont="1" applyFill="1" applyBorder="1" applyAlignment="1" applyProtection="1">
      <alignment horizontal="center" vertical="center" wrapText="1"/>
      <protection locked="0"/>
    </xf>
    <xf numFmtId="49" fontId="16" fillId="7" borderId="1" xfId="0" applyFont="1" applyFill="1" applyBorder="1" applyAlignment="1" applyProtection="1">
      <alignment horizontal="center" vertical="center" wrapText="1"/>
    </xf>
    <xf numFmtId="0" fontId="53" fillId="8" borderId="0" xfId="54" applyFont="1" applyFill="1" applyBorder="1" applyAlignment="1" applyProtection="1">
      <alignment horizontal="left" vertical="center" wrapText="1"/>
    </xf>
    <xf numFmtId="0" fontId="7" fillId="0" borderId="31" xfId="54" applyFont="1" applyFill="1" applyBorder="1" applyAlignment="1" applyProtection="1">
      <alignment horizontal="left" vertical="center" indent="12"/>
    </xf>
    <xf numFmtId="0" fontId="16" fillId="0" borderId="1" xfId="54" applyNumberFormat="1" applyFont="1" applyFill="1" applyBorder="1" applyAlignment="1" applyProtection="1">
      <alignment horizontal="center" vertical="center" wrapText="1"/>
    </xf>
    <xf numFmtId="0" fontId="7" fillId="0" borderId="0" xfId="54" applyFont="1" applyFill="1" applyBorder="1" applyAlignment="1" applyProtection="1">
      <alignment horizontal="left" vertical="center" indent="12"/>
    </xf>
    <xf numFmtId="49" fontId="7" fillId="0" borderId="30" xfId="54" applyNumberFormat="1" applyFont="1" applyFill="1" applyBorder="1" applyAlignment="1" applyProtection="1">
      <alignment horizontal="left" vertical="center" wrapText="1"/>
    </xf>
    <xf numFmtId="49" fontId="7" fillId="0" borderId="31" xfId="0" applyFont="1" applyFill="1" applyBorder="1" applyAlignment="1" applyProtection="1">
      <alignment vertical="top"/>
    </xf>
    <xf numFmtId="49" fontId="57" fillId="0" borderId="0" xfId="54" applyNumberFormat="1" applyFont="1" applyFill="1" applyBorder="1" applyAlignment="1" applyProtection="1">
      <alignment horizontal="center" vertical="center" wrapText="1"/>
    </xf>
    <xf numFmtId="0" fontId="7" fillId="0" borderId="0" xfId="54" applyFont="1" applyFill="1" applyBorder="1" applyAlignment="1" applyProtection="1">
      <alignment horizontal="left" vertical="center" indent="11"/>
    </xf>
    <xf numFmtId="0" fontId="7" fillId="0" borderId="31" xfId="54" applyFont="1" applyFill="1" applyBorder="1" applyAlignment="1" applyProtection="1">
      <alignment horizontal="left" vertical="center" indent="11"/>
    </xf>
    <xf numFmtId="49" fontId="7" fillId="8" borderId="30" xfId="54" applyNumberFormat="1" applyFont="1" applyFill="1" applyBorder="1" applyAlignment="1" applyProtection="1">
      <alignment horizontal="left" vertical="center" wrapText="1"/>
    </xf>
    <xf numFmtId="49" fontId="16" fillId="0" borderId="31" xfId="0" applyFont="1" applyBorder="1" applyAlignment="1" applyProtection="1">
      <alignment vertical="top"/>
    </xf>
    <xf numFmtId="0" fontId="16" fillId="8" borderId="1" xfId="54" applyNumberFormat="1" applyFont="1" applyFill="1" applyBorder="1" applyAlignment="1" applyProtection="1">
      <alignment horizontal="center" vertical="center" wrapText="1"/>
    </xf>
    <xf numFmtId="49" fontId="57" fillId="8" borderId="0" xfId="54" applyNumberFormat="1" applyFont="1" applyFill="1" applyBorder="1" applyAlignment="1" applyProtection="1">
      <alignment horizontal="center" vertical="center" wrapText="1"/>
    </xf>
    <xf numFmtId="0" fontId="7" fillId="0" borderId="0" xfId="54" applyFont="1" applyFill="1" applyBorder="1" applyAlignment="1" applyProtection="1">
      <alignment horizontal="left" vertical="center" indent="1"/>
    </xf>
    <xf numFmtId="0" fontId="7" fillId="0" borderId="31" xfId="54" applyFont="1" applyFill="1" applyBorder="1" applyAlignment="1" applyProtection="1">
      <alignment horizontal="left" vertical="center" indent="1"/>
    </xf>
    <xf numFmtId="0" fontId="25" fillId="0" borderId="33" xfId="60" applyFont="1" applyFill="1" applyBorder="1" applyAlignment="1" applyProtection="1">
      <alignment horizontal="center" vertical="center" wrapText="1"/>
    </xf>
    <xf numFmtId="0" fontId="25" fillId="0" borderId="35" xfId="60" applyFont="1" applyFill="1" applyBorder="1" applyAlignment="1" applyProtection="1">
      <alignment horizontal="center" vertical="center" wrapText="1"/>
    </xf>
    <xf numFmtId="0" fontId="25" fillId="0" borderId="0" xfId="60" applyFont="1" applyFill="1" applyBorder="1" applyAlignment="1" applyProtection="1">
      <alignment horizontal="center" vertical="center" wrapText="1"/>
    </xf>
    <xf numFmtId="49" fontId="7" fillId="0" borderId="31" xfId="0" applyFont="1" applyBorder="1" applyAlignment="1">
      <alignment horizontal="center" vertical="center"/>
    </xf>
    <xf numFmtId="0" fontId="7" fillId="7" borderId="4" xfId="62" applyFont="1" applyFill="1" applyBorder="1" applyAlignment="1" applyProtection="1">
      <alignment horizontal="center" vertical="center" wrapText="1"/>
    </xf>
    <xf numFmtId="49" fontId="12" fillId="11" borderId="0" xfId="0" applyFont="1" applyFill="1" applyAlignment="1" applyProtection="1">
      <alignment horizontal="center" vertical="top"/>
    </xf>
    <xf numFmtId="0" fontId="7" fillId="7" borderId="58" xfId="59" applyFont="1" applyFill="1" applyBorder="1" applyAlignment="1" applyProtection="1">
      <alignment horizontal="center" wrapText="1"/>
    </xf>
    <xf numFmtId="49" fontId="15" fillId="15" borderId="13" xfId="28" applyNumberFormat="1" applyFont="1" applyFill="1" applyBorder="1" applyAlignment="1" applyProtection="1">
      <alignment horizontal="center" vertical="center" wrapText="1"/>
    </xf>
    <xf numFmtId="49" fontId="15" fillId="15" borderId="14" xfId="28" applyNumberFormat="1" applyFont="1" applyFill="1" applyBorder="1" applyAlignment="1" applyProtection="1">
      <alignment horizontal="center" vertical="center" wrapText="1"/>
    </xf>
    <xf numFmtId="49" fontId="15" fillId="15" borderId="64" xfId="28" applyNumberFormat="1" applyFont="1" applyFill="1" applyBorder="1" applyAlignment="1" applyProtection="1">
      <alignment horizontal="center" vertical="center" wrapText="1"/>
    </xf>
    <xf numFmtId="49" fontId="10" fillId="7" borderId="5" xfId="56" applyNumberFormat="1" applyFont="1" applyFill="1" applyBorder="1" applyAlignment="1" applyProtection="1">
      <alignment horizontal="center" vertical="center" wrapText="1"/>
    </xf>
    <xf numFmtId="49" fontId="10" fillId="7" borderId="17" xfId="56" applyNumberFormat="1" applyFont="1" applyFill="1" applyBorder="1" applyAlignment="1" applyProtection="1">
      <alignment horizontal="center" vertical="center" wrapText="1"/>
    </xf>
    <xf numFmtId="49" fontId="10" fillId="7" borderId="63" xfId="56" applyNumberFormat="1" applyFont="1" applyFill="1" applyBorder="1" applyAlignment="1" applyProtection="1">
      <alignment horizontal="center" vertical="center" wrapText="1"/>
    </xf>
    <xf numFmtId="49" fontId="5" fillId="5" borderId="59" xfId="56" applyNumberFormat="1" applyFont="1" applyFill="1" applyBorder="1" applyAlignment="1" applyProtection="1">
      <alignment horizontal="center" vertical="center" wrapText="1"/>
      <protection locked="0"/>
    </xf>
    <xf numFmtId="49" fontId="5" fillId="5" borderId="60" xfId="56" applyNumberFormat="1" applyFont="1" applyFill="1" applyBorder="1" applyAlignment="1" applyProtection="1">
      <alignment horizontal="center" vertical="center" wrapText="1"/>
      <protection locked="0"/>
    </xf>
    <xf numFmtId="49" fontId="5" fillId="5" borderId="61" xfId="56" applyNumberFormat="1" applyFont="1" applyFill="1" applyBorder="1" applyAlignment="1" applyProtection="1">
      <alignment horizontal="center" vertical="center" wrapText="1"/>
      <protection locked="0"/>
    </xf>
    <xf numFmtId="49" fontId="5" fillId="5" borderId="14" xfId="56" applyNumberFormat="1" applyFont="1" applyFill="1" applyBorder="1" applyAlignment="1" applyProtection="1">
      <alignment horizontal="center" vertical="center" wrapText="1"/>
      <protection locked="0"/>
    </xf>
    <xf numFmtId="49" fontId="5" fillId="5" borderId="64" xfId="56" applyNumberFormat="1" applyFont="1" applyFill="1" applyBorder="1" applyAlignment="1" applyProtection="1">
      <alignment horizontal="center" vertical="center" wrapText="1"/>
      <protection locked="0"/>
    </xf>
    <xf numFmtId="49" fontId="5" fillId="5" borderId="4" xfId="56" applyNumberFormat="1" applyFont="1" applyFill="1" applyBorder="1" applyAlignment="1" applyProtection="1">
      <alignment horizontal="center" vertical="center" wrapText="1"/>
      <protection locked="0"/>
    </xf>
    <xf numFmtId="49" fontId="5" fillId="5" borderId="7" xfId="56" applyNumberFormat="1" applyFont="1" applyFill="1" applyBorder="1" applyAlignment="1" applyProtection="1">
      <alignment horizontal="center" vertical="center" wrapText="1"/>
      <protection locked="0"/>
    </xf>
    <xf numFmtId="0" fontId="10" fillId="5" borderId="59" xfId="56" applyNumberFormat="1" applyFont="1" applyFill="1" applyBorder="1" applyAlignment="1" applyProtection="1">
      <alignment horizontal="left" vertical="center" wrapText="1"/>
      <protection locked="0"/>
    </xf>
    <xf numFmtId="0" fontId="10" fillId="5" borderId="60" xfId="56" applyNumberFormat="1" applyFont="1" applyFill="1" applyBorder="1" applyAlignment="1" applyProtection="1">
      <alignment horizontal="left" vertical="center" wrapText="1"/>
      <protection locked="0"/>
    </xf>
    <xf numFmtId="0" fontId="10" fillId="5" borderId="61" xfId="56" applyNumberFormat="1" applyFont="1" applyFill="1" applyBorder="1" applyAlignment="1" applyProtection="1">
      <alignment horizontal="left" vertical="center" wrapText="1"/>
      <protection locked="0"/>
    </xf>
    <xf numFmtId="49" fontId="10" fillId="5" borderId="4" xfId="56" applyNumberFormat="1" applyFont="1" applyFill="1" applyBorder="1" applyAlignment="1" applyProtection="1">
      <alignment horizontal="center" vertical="center" wrapText="1"/>
      <protection locked="0"/>
    </xf>
    <xf numFmtId="49" fontId="10" fillId="5" borderId="7" xfId="56" applyNumberFormat="1" applyFont="1" applyFill="1" applyBorder="1" applyAlignment="1" applyProtection="1">
      <alignment horizontal="center" vertical="center" wrapText="1"/>
      <protection locked="0"/>
    </xf>
    <xf numFmtId="49" fontId="10" fillId="7" borderId="3" xfId="56" applyNumberFormat="1" applyFont="1" applyFill="1" applyBorder="1" applyAlignment="1" applyProtection="1">
      <alignment horizontal="center" vertical="center" wrapText="1"/>
    </xf>
    <xf numFmtId="49" fontId="10" fillId="7" borderId="66" xfId="56" applyNumberFormat="1" applyFont="1" applyFill="1" applyBorder="1" applyAlignment="1" applyProtection="1">
      <alignment horizontal="center" vertical="center" wrapText="1"/>
    </xf>
    <xf numFmtId="49" fontId="10" fillId="7" borderId="67" xfId="56" applyNumberFormat="1" applyFont="1" applyFill="1" applyBorder="1" applyAlignment="1" applyProtection="1">
      <alignment horizontal="center" vertical="center" wrapText="1"/>
    </xf>
    <xf numFmtId="49" fontId="16" fillId="8" borderId="4" xfId="56" applyNumberFormat="1" applyFont="1" applyFill="1" applyBorder="1" applyAlignment="1" applyProtection="1">
      <alignment horizontal="center" vertical="center" wrapText="1"/>
    </xf>
    <xf numFmtId="49" fontId="16" fillId="8" borderId="7" xfId="56" applyNumberFormat="1" applyFont="1" applyFill="1" applyBorder="1" applyAlignment="1" applyProtection="1">
      <alignment horizontal="center" vertical="center" wrapText="1"/>
    </xf>
    <xf numFmtId="49" fontId="10" fillId="5" borderId="59" xfId="56" applyNumberFormat="1" applyFont="1" applyFill="1" applyBorder="1" applyAlignment="1" applyProtection="1">
      <alignment horizontal="center" vertical="center" wrapText="1"/>
      <protection locked="0"/>
    </xf>
    <xf numFmtId="49" fontId="10" fillId="5" borderId="60" xfId="56" applyNumberFormat="1" applyFont="1" applyFill="1" applyBorder="1" applyAlignment="1" applyProtection="1">
      <alignment horizontal="center" vertical="center" wrapText="1"/>
      <protection locked="0"/>
    </xf>
    <xf numFmtId="49" fontId="10" fillId="5" borderId="61" xfId="56" applyNumberFormat="1" applyFont="1" applyFill="1" applyBorder="1" applyAlignment="1" applyProtection="1">
      <alignment horizontal="center" vertical="center" wrapText="1"/>
      <protection locked="0"/>
    </xf>
    <xf numFmtId="49" fontId="10" fillId="0" borderId="59" xfId="56" applyNumberFormat="1" applyFont="1" applyBorder="1" applyAlignment="1" applyProtection="1">
      <alignment horizontal="center" vertical="center" wrapText="1"/>
    </xf>
    <xf numFmtId="49" fontId="10" fillId="0" borderId="60" xfId="56" applyNumberFormat="1" applyFont="1" applyBorder="1" applyAlignment="1" applyProtection="1">
      <alignment horizontal="center" vertical="center" wrapText="1"/>
    </xf>
    <xf numFmtId="49" fontId="10" fillId="0" borderId="61" xfId="56" applyNumberFormat="1" applyFont="1" applyBorder="1" applyAlignment="1" applyProtection="1">
      <alignment horizontal="center" vertical="center" wrapText="1"/>
    </xf>
    <xf numFmtId="0" fontId="5" fillId="5" borderId="59" xfId="56" applyNumberFormat="1" applyFont="1" applyFill="1" applyBorder="1" applyAlignment="1" applyProtection="1">
      <alignment horizontal="center" vertical="center" wrapText="1"/>
      <protection locked="0"/>
    </xf>
    <xf numFmtId="0" fontId="5" fillId="5" borderId="60" xfId="56" applyNumberFormat="1" applyFont="1" applyFill="1" applyBorder="1" applyAlignment="1" applyProtection="1">
      <alignment horizontal="center" vertical="center" wrapText="1"/>
      <protection locked="0"/>
    </xf>
    <xf numFmtId="0" fontId="5" fillId="5" borderId="61" xfId="56" applyNumberFormat="1" applyFont="1" applyFill="1" applyBorder="1" applyAlignment="1" applyProtection="1">
      <alignment horizontal="center" vertical="center" wrapText="1"/>
      <protection locked="0"/>
    </xf>
    <xf numFmtId="49" fontId="5" fillId="5" borderId="68" xfId="56" applyNumberFormat="1" applyFont="1" applyFill="1" applyBorder="1" applyAlignment="1" applyProtection="1">
      <alignment horizontal="center" vertical="center" wrapText="1"/>
      <protection locked="0"/>
    </xf>
    <xf numFmtId="49" fontId="5" fillId="5" borderId="69" xfId="56" applyNumberFormat="1" applyFont="1" applyFill="1" applyBorder="1" applyAlignment="1" applyProtection="1">
      <alignment horizontal="center" vertical="center" wrapText="1"/>
      <protection locked="0"/>
    </xf>
    <xf numFmtId="49" fontId="5" fillId="5" borderId="70" xfId="56" applyNumberFormat="1" applyFont="1" applyFill="1" applyBorder="1" applyAlignment="1" applyProtection="1">
      <alignment horizontal="center" vertical="center" wrapText="1"/>
      <protection locked="0"/>
    </xf>
    <xf numFmtId="49" fontId="5" fillId="9" borderId="16" xfId="56" applyNumberFormat="1" applyFont="1" applyFill="1" applyBorder="1" applyAlignment="1" applyProtection="1">
      <alignment horizontal="center" vertical="center" wrapText="1"/>
      <protection locked="0"/>
    </xf>
    <xf numFmtId="49" fontId="5" fillId="9" borderId="65" xfId="56" applyNumberFormat="1" applyFont="1" applyFill="1" applyBorder="1" applyAlignment="1" applyProtection="1">
      <alignment horizontal="center" vertical="center" wrapText="1"/>
      <protection locked="0"/>
    </xf>
    <xf numFmtId="49" fontId="7" fillId="0" borderId="17" xfId="56" applyNumberFormat="1" applyFont="1" applyBorder="1" applyAlignment="1" applyProtection="1">
      <alignment horizontal="center" vertical="center" wrapText="1"/>
    </xf>
    <xf numFmtId="49" fontId="7" fillId="0" borderId="63" xfId="56" applyNumberFormat="1" applyFont="1" applyBorder="1" applyAlignment="1" applyProtection="1">
      <alignment horizontal="center" vertical="center" wrapText="1"/>
    </xf>
    <xf numFmtId="49" fontId="10" fillId="0" borderId="4" xfId="56" applyNumberFormat="1" applyFont="1" applyBorder="1" applyAlignment="1" applyProtection="1">
      <alignment horizontal="center" vertical="center" wrapText="1"/>
    </xf>
    <xf numFmtId="49" fontId="16" fillId="7" borderId="5" xfId="56" applyNumberFormat="1" applyFont="1" applyFill="1" applyBorder="1" applyAlignment="1" applyProtection="1">
      <alignment horizontal="center" vertical="center" wrapText="1"/>
    </xf>
    <xf numFmtId="49" fontId="16" fillId="7" borderId="17" xfId="56" applyNumberFormat="1" applyFont="1" applyFill="1" applyBorder="1" applyAlignment="1" applyProtection="1">
      <alignment horizontal="center" vertical="center" wrapText="1"/>
    </xf>
    <xf numFmtId="49" fontId="16" fillId="7" borderId="63" xfId="56" applyNumberFormat="1" applyFont="1" applyFill="1" applyBorder="1" applyAlignment="1" applyProtection="1">
      <alignment horizontal="center" vertical="center" wrapText="1"/>
    </xf>
    <xf numFmtId="49" fontId="5" fillId="9" borderId="4" xfId="56" applyNumberFormat="1" applyFont="1" applyFill="1" applyBorder="1" applyAlignment="1" applyProtection="1">
      <alignment horizontal="center" vertical="center" wrapText="1"/>
      <protection locked="0"/>
    </xf>
    <xf numFmtId="49" fontId="5" fillId="9" borderId="7" xfId="56" applyNumberFormat="1" applyFont="1" applyFill="1" applyBorder="1" applyAlignment="1" applyProtection="1">
      <alignment horizontal="center" vertical="center" wrapText="1"/>
      <protection locked="0"/>
    </xf>
    <xf numFmtId="49" fontId="7" fillId="16" borderId="59" xfId="56" applyNumberFormat="1" applyFont="1" applyFill="1" applyBorder="1" applyAlignment="1" applyProtection="1">
      <alignment horizontal="center" vertical="center" wrapText="1"/>
    </xf>
    <xf numFmtId="49" fontId="7" fillId="16" borderId="60" xfId="56" applyNumberFormat="1" applyFont="1" applyFill="1" applyBorder="1" applyAlignment="1" applyProtection="1">
      <alignment horizontal="center" vertical="center" wrapText="1"/>
    </xf>
    <xf numFmtId="49" fontId="7" fillId="16" borderId="62" xfId="56" applyNumberFormat="1" applyFont="1" applyFill="1" applyBorder="1" applyAlignment="1" applyProtection="1">
      <alignment horizontal="center" vertical="center" wrapText="1"/>
    </xf>
  </cellXfs>
  <cellStyles count="109">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86" builtinId="30" hidden="1"/>
    <cellStyle name="20% - Акцент2" xfId="90" builtinId="34" hidden="1"/>
    <cellStyle name="20% - Акцент3" xfId="94" builtinId="38" hidden="1"/>
    <cellStyle name="20% - Акцент4" xfId="98" builtinId="42" hidden="1"/>
    <cellStyle name="20% - Акцент5" xfId="102" builtinId="46" hidden="1"/>
    <cellStyle name="20% - Акцент6" xfId="106" builtinId="50" hidden="1"/>
    <cellStyle name="40% - Акцент1" xfId="87" builtinId="31" hidden="1"/>
    <cellStyle name="40% - Акцент2" xfId="91" builtinId="35" hidden="1"/>
    <cellStyle name="40% - Акцент3" xfId="95" builtinId="39" hidden="1"/>
    <cellStyle name="40% - Акцент4" xfId="99" builtinId="43" hidden="1"/>
    <cellStyle name="40% - Акцент5" xfId="103" builtinId="47" hidden="1"/>
    <cellStyle name="40% - Акцент6" xfId="107" builtinId="51" hidden="1"/>
    <cellStyle name="60% - Акцент1" xfId="88" builtinId="32" hidden="1"/>
    <cellStyle name="60% - Акцент2" xfId="92" builtinId="36" hidden="1"/>
    <cellStyle name="60% - Акцент3" xfId="96" builtinId="40" hidden="1"/>
    <cellStyle name="60% - Акцент4" xfId="100" builtinId="44" hidden="1"/>
    <cellStyle name="60% - Акцент5" xfId="104" builtinId="48" hidden="1"/>
    <cellStyle name="60% - Акцент6" xfId="108" builtinId="52" hidden="1"/>
    <cellStyle name="Cells 2" xfId="16"/>
    <cellStyle name="Currency [0]" xfId="17"/>
    <cellStyle name="Currency2" xfId="18"/>
    <cellStyle name="Followed Hyperlink" xfId="19"/>
    <cellStyle name="Header 3" xfId="20"/>
    <cellStyle name="Hyperlink" xfId="21"/>
    <cellStyle name="normal" xfId="22"/>
    <cellStyle name="Normal1" xfId="23"/>
    <cellStyle name="Normal2" xfId="24"/>
    <cellStyle name="Percent1" xfId="25"/>
    <cellStyle name="Title 4" xfId="26"/>
    <cellStyle name="Акцент1" xfId="85" builtinId="29" hidden="1"/>
    <cellStyle name="Акцент2" xfId="89" builtinId="33" hidden="1"/>
    <cellStyle name="Акцент3" xfId="93" builtinId="37" hidden="1"/>
    <cellStyle name="Акцент4" xfId="97" builtinId="41" hidden="1"/>
    <cellStyle name="Акцент5" xfId="101" builtinId="45" hidden="1"/>
    <cellStyle name="Акцент6" xfId="105" builtinId="49" hidden="1"/>
    <cellStyle name="Ввод " xfId="27" builtinId="20" customBuiltin="1"/>
    <cellStyle name="Вывод" xfId="77" builtinId="21" hidden="1"/>
    <cellStyle name="Вычисление" xfId="78" builtinId="22" hidden="1"/>
    <cellStyle name="Гиперссылка" xfId="28" builtinId="8"/>
    <cellStyle name="Гиперссылка 2 2 2" xfId="29"/>
    <cellStyle name="Гиперссылка 3" xfId="30"/>
    <cellStyle name="Гиперссылка 4" xfId="31"/>
    <cellStyle name="Гиперссылка 4 2" xfId="32"/>
    <cellStyle name="Гиперссылка 4 2 2" xfId="33"/>
    <cellStyle name="Гиперссылка 4 6" xfId="34"/>
    <cellStyle name="Гиперссылка 4_FORMA6.TP.KES.ST(v1.1a)" xfId="35"/>
    <cellStyle name="Денежный_Forma_1" xfId="36"/>
    <cellStyle name="Заголовок" xfId="37"/>
    <cellStyle name="Заголовок 1" xfId="70" builtinId="16" hidden="1"/>
    <cellStyle name="Заголовок 2" xfId="71" builtinId="17" hidden="1"/>
    <cellStyle name="Заголовок 3" xfId="72" builtinId="18" hidden="1"/>
    <cellStyle name="Заголовок 4" xfId="73" builtinId="19" hidden="1"/>
    <cellStyle name="ЗаголовокСтолбца" xfId="38"/>
    <cellStyle name="Значение" xfId="39"/>
    <cellStyle name="Итог" xfId="84" builtinId="25" hidden="1"/>
    <cellStyle name="Контрольная ячейка" xfId="80" builtinId="23" hidden="1"/>
    <cellStyle name="Название" xfId="69" builtinId="15" hidden="1"/>
    <cellStyle name="Нейтральный" xfId="76" builtinId="28" hidden="1"/>
    <cellStyle name="Обычный" xfId="0" builtinId="0"/>
    <cellStyle name="Обычный 10" xfId="40"/>
    <cellStyle name="Обычный 12" xfId="41"/>
    <cellStyle name="Обычный 12 2" xfId="42"/>
    <cellStyle name="Обычный 12 3" xfId="43"/>
    <cellStyle name="Обычный 12_FORMA6.TP.KES.ST(v1.1a)" xfId="44"/>
    <cellStyle name="Обычный 14" xfId="45"/>
    <cellStyle name="Обычный 2" xfId="46"/>
    <cellStyle name="Обычный 2 14" xfId="47"/>
    <cellStyle name="Обычный 2 7" xfId="48"/>
    <cellStyle name="Обычный 2_Новая инструкция1_фст" xfId="49"/>
    <cellStyle name="Обычный 3" xfId="50"/>
    <cellStyle name="Обычный 3 3 2" xfId="51"/>
    <cellStyle name="Обычный 4_test_расчет тепловой энергии - для разработки 30 03 11" xfId="52"/>
    <cellStyle name="Обычный_ARMRAZR" xfId="53"/>
    <cellStyle name="Обычный_Forma_1" xfId="54"/>
    <cellStyle name="Обычный_Forma_1 2" xfId="55"/>
    <cellStyle name="Обычный_POTR.EE(+PASPORT)" xfId="56"/>
    <cellStyle name="Обычный_PREDEL.JKH.2010(v1.3)" xfId="57"/>
    <cellStyle name="Обычный_PRIL1.ELECTR 2 2" xfId="58"/>
    <cellStyle name="Обычный_ЖКУ_проект3" xfId="59"/>
    <cellStyle name="Обычный_ЖКУ_проект3 2 2" xfId="60"/>
    <cellStyle name="Обычный_Книга2" xfId="61"/>
    <cellStyle name="Обычный_Мониторинг инвестиций" xfId="62"/>
    <cellStyle name="Обычный_форма 1 водопровод для орг" xfId="63"/>
    <cellStyle name="Обычный_форма 1 водопровод для орг_CALC.KV.4.78(v1.0)" xfId="64"/>
    <cellStyle name="Обычный_Форма 22 ЖКХ" xfId="65"/>
    <cellStyle name="Обычный_Шаблон по источникам для Модуля Реестр (2)" xfId="66"/>
    <cellStyle name="Плохой" xfId="75" builtinId="27" hidden="1"/>
    <cellStyle name="Пояснение" xfId="83" builtinId="53" hidden="1"/>
    <cellStyle name="Примечание" xfId="82" builtinId="10" hidden="1"/>
    <cellStyle name="Связанная ячейка" xfId="79" builtinId="24" hidden="1"/>
    <cellStyle name="Стиль 1" xfId="67"/>
    <cellStyle name="Текст предупреждения" xfId="81" builtinId="11" hidden="1"/>
    <cellStyle name="ФормулаВБ_Мониторинг инвестиций" xfId="68"/>
    <cellStyle name="Хороший" xfId="74"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5" Type="http://schemas.openxmlformats.org/officeDocument/2006/relationships/image" Target="../media/image1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_rels/drawing3.xml.rels><?xml version="1.0" encoding="UTF-8" standalone="yes"?>
<Relationships xmlns="http://schemas.openxmlformats.org/package/2006/relationships"><Relationship Id="rId2" Type="http://schemas.openxmlformats.org/officeDocument/2006/relationships/image" Target="../media/image18.png"/><Relationship Id="rId1" Type="http://schemas.openxmlformats.org/officeDocument/2006/relationships/image" Target="../media/image1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9.emf"/></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501650</xdr:rowOff>
    </xdr:from>
    <xdr:to>
      <xdr:col>3</xdr:col>
      <xdr:colOff>0</xdr:colOff>
      <xdr:row>114</xdr:row>
      <xdr:rowOff>3307</xdr:rowOff>
    </xdr:to>
    <xdr:sp macro="[0]!Instruction.BlockClick" textlink="">
      <xdr:nvSpPr>
        <xdr:cNvPr id="142333" name="InstrBlock_8"/>
        <xdr:cNvSpPr txBox="1">
          <a:spLocks noChangeArrowheads="1"/>
        </xdr:cNvSpPr>
      </xdr:nvSpPr>
      <xdr:spPr bwMode="auto">
        <a:xfrm>
          <a:off x="219075" y="4302125"/>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Обновление</a:t>
          </a:r>
        </a:p>
      </xdr:txBody>
    </xdr:sp>
    <xdr:clientData/>
  </xdr:twoCellAnchor>
  <xdr:twoCellAnchor editAs="absolute">
    <xdr:from>
      <xdr:col>1</xdr:col>
      <xdr:colOff>0</xdr:colOff>
      <xdr:row>18</xdr:row>
      <xdr:rowOff>38100</xdr:rowOff>
    </xdr:from>
    <xdr:to>
      <xdr:col>3</xdr:col>
      <xdr:colOff>0</xdr:colOff>
      <xdr:row>18</xdr:row>
      <xdr:rowOff>501650</xdr:rowOff>
    </xdr:to>
    <xdr:sp macro="[0]!Instruction.BlockClick" textlink="">
      <xdr:nvSpPr>
        <xdr:cNvPr id="3" name="InstrBlock_7"/>
        <xdr:cNvSpPr txBox="1">
          <a:spLocks noChangeArrowheads="1"/>
        </xdr:cNvSpPr>
      </xdr:nvSpPr>
      <xdr:spPr bwMode="auto">
        <a:xfrm>
          <a:off x="219075" y="3838575"/>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146050</xdr:rowOff>
    </xdr:from>
    <xdr:to>
      <xdr:col>3</xdr:col>
      <xdr:colOff>0</xdr:colOff>
      <xdr:row>18</xdr:row>
      <xdr:rowOff>38100</xdr:rowOff>
    </xdr:to>
    <xdr:sp macro="[0]!Instruction.BlockClick" textlink="">
      <xdr:nvSpPr>
        <xdr:cNvPr id="140822" name="InstrBlock_6"/>
        <xdr:cNvSpPr txBox="1">
          <a:spLocks noChangeArrowheads="1"/>
        </xdr:cNvSpPr>
      </xdr:nvSpPr>
      <xdr:spPr bwMode="auto">
        <a:xfrm>
          <a:off x="219075" y="3375025"/>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53975</xdr:rowOff>
    </xdr:from>
    <xdr:to>
      <xdr:col>3</xdr:col>
      <xdr:colOff>0</xdr:colOff>
      <xdr:row>15</xdr:row>
      <xdr:rowOff>146182</xdr:rowOff>
    </xdr:to>
    <xdr:sp macro="[0]!Instruction.BlockClick" textlink="">
      <xdr:nvSpPr>
        <xdr:cNvPr id="5" name="InstrBlock_5"/>
        <xdr:cNvSpPr txBox="1">
          <a:spLocks noChangeArrowheads="1"/>
        </xdr:cNvSpPr>
      </xdr:nvSpPr>
      <xdr:spPr bwMode="auto">
        <a:xfrm>
          <a:off x="219075" y="2911475"/>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76200</xdr:rowOff>
    </xdr:from>
    <xdr:to>
      <xdr:col>3</xdr:col>
      <xdr:colOff>0</xdr:colOff>
      <xdr:row>13</xdr:row>
      <xdr:rowOff>53975</xdr:rowOff>
    </xdr:to>
    <xdr:sp macro="[0]!Instruction.BlockClick" textlink="">
      <xdr:nvSpPr>
        <xdr:cNvPr id="6" name="InstrBlock_4"/>
        <xdr:cNvSpPr txBox="1">
          <a:spLocks noChangeArrowheads="1"/>
        </xdr:cNvSpPr>
      </xdr:nvSpPr>
      <xdr:spPr bwMode="auto">
        <a:xfrm>
          <a:off x="219075" y="2447925"/>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107950</xdr:rowOff>
    </xdr:from>
    <xdr:to>
      <xdr:col>3</xdr:col>
      <xdr:colOff>0</xdr:colOff>
      <xdr:row>12</xdr:row>
      <xdr:rowOff>76200</xdr:rowOff>
    </xdr:to>
    <xdr:sp macro="[0]!Instruction.BlockClick" textlink="">
      <xdr:nvSpPr>
        <xdr:cNvPr id="7" name="InstrBlock_3"/>
        <xdr:cNvSpPr txBox="1">
          <a:spLocks noChangeArrowheads="1"/>
        </xdr:cNvSpPr>
      </xdr:nvSpPr>
      <xdr:spPr bwMode="auto">
        <a:xfrm>
          <a:off x="219075" y="1984375"/>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149225</xdr:rowOff>
    </xdr:from>
    <xdr:to>
      <xdr:col>3</xdr:col>
      <xdr:colOff>0</xdr:colOff>
      <xdr:row>10</xdr:row>
      <xdr:rowOff>108082</xdr:rowOff>
    </xdr:to>
    <xdr:sp macro="[0]!Instruction.BlockClick" textlink="">
      <xdr:nvSpPr>
        <xdr:cNvPr id="8" name="InstrBlock_2"/>
        <xdr:cNvSpPr txBox="1">
          <a:spLocks noChangeArrowheads="1"/>
        </xdr:cNvSpPr>
      </xdr:nvSpPr>
      <xdr:spPr bwMode="auto">
        <a:xfrm>
          <a:off x="219075" y="1520825"/>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4</xdr:col>
      <xdr:colOff>85725</xdr:colOff>
      <xdr:row>104</xdr:row>
      <xdr:rowOff>95250</xdr:rowOff>
    </xdr:from>
    <xdr:to>
      <xdr:col>9</xdr:col>
      <xdr:colOff>190502</xdr:colOff>
      <xdr:row>106</xdr:row>
      <xdr:rowOff>161925</xdr:rowOff>
    </xdr:to>
    <xdr:sp macro="[0]!Instruction.cmdGetUpdate_Click" textlink="">
      <xdr:nvSpPr>
        <xdr:cNvPr id="9" name="cmdGetUpdate"/>
        <xdr:cNvSpPr txBox="1">
          <a:spLocks noChangeArrowheads="1"/>
        </xdr:cNvSpPr>
      </xdr:nvSpPr>
      <xdr:spPr bwMode="auto">
        <a:xfrm>
          <a:off x="2657475" y="2552700"/>
          <a:ext cx="1590677" cy="447675"/>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1000" b="0" i="0" u="none" strike="noStrike" baseline="0">
              <a:solidFill>
                <a:srgbClr val="000000"/>
              </a:solidFill>
              <a:latin typeface="Tahoma"/>
              <a:ea typeface="Tahoma"/>
              <a:cs typeface="Tahoma"/>
            </a:rPr>
            <a:t>Обновить</a:t>
          </a:r>
        </a:p>
      </xdr:txBody>
    </xdr:sp>
    <xdr:clientData/>
  </xdr:twoCellAnchor>
  <xdr:twoCellAnchor>
    <xdr:from>
      <xdr:col>10</xdr:col>
      <xdr:colOff>0</xdr:colOff>
      <xdr:row>104</xdr:row>
      <xdr:rowOff>95250</xdr:rowOff>
    </xdr:from>
    <xdr:to>
      <xdr:col>15</xdr:col>
      <xdr:colOff>104777</xdr:colOff>
      <xdr:row>106</xdr:row>
      <xdr:rowOff>161925</xdr:rowOff>
    </xdr:to>
    <xdr:sp macro="[0]!Instruction.cmdShowHideUpdateLog_Click" textlink="">
      <xdr:nvSpPr>
        <xdr:cNvPr id="10" name="cmdShowHideUpdateLog"/>
        <xdr:cNvSpPr txBox="1">
          <a:spLocks noChangeArrowheads="1"/>
        </xdr:cNvSpPr>
      </xdr:nvSpPr>
      <xdr:spPr bwMode="auto">
        <a:xfrm>
          <a:off x="4352925" y="2552700"/>
          <a:ext cx="1581152" cy="447675"/>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10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2</xdr:col>
      <xdr:colOff>0</xdr:colOff>
      <xdr:row>6</xdr:row>
      <xdr:rowOff>0</xdr:rowOff>
    </xdr:from>
    <xdr:to>
      <xdr:col>2</xdr:col>
      <xdr:colOff>0</xdr:colOff>
      <xdr:row>6</xdr:row>
      <xdr:rowOff>0</xdr:rowOff>
    </xdr:to>
    <xdr:pic>
      <xdr:nvPicPr>
        <xdr:cNvPr id="144590" name="Pict 9" descr="тест"/>
        <xdr:cNvPicPr>
          <a:picLocks noChangeAspect="1" noChangeArrowheads="1"/>
        </xdr:cNvPicPr>
      </xdr:nvPicPr>
      <xdr:blipFill>
        <a:blip xmlns:r="http://schemas.openxmlformats.org/officeDocument/2006/relationships" r:embed="rId1"/>
        <a:srcRect/>
        <a:stretch>
          <a:fillRect/>
        </a:stretch>
      </xdr:blipFill>
      <xdr:spPr bwMode="auto">
        <a:xfrm>
          <a:off x="800100" y="1181100"/>
          <a:ext cx="0" cy="0"/>
        </a:xfrm>
        <a:prstGeom prst="rect">
          <a:avLst/>
        </a:prstGeom>
        <a:noFill/>
        <a:ln w="9525">
          <a:noFill/>
          <a:miter lim="800000"/>
          <a:headEnd/>
          <a:tailEnd/>
        </a:ln>
      </xdr:spPr>
    </xdr:pic>
    <xdr:clientData/>
  </xdr:twoCellAnchor>
  <xdr:twoCellAnchor>
    <xdr:from>
      <xdr:col>2</xdr:col>
      <xdr:colOff>0</xdr:colOff>
      <xdr:row>6</xdr:row>
      <xdr:rowOff>0</xdr:rowOff>
    </xdr:from>
    <xdr:to>
      <xdr:col>2</xdr:col>
      <xdr:colOff>0</xdr:colOff>
      <xdr:row>6</xdr:row>
      <xdr:rowOff>0</xdr:rowOff>
    </xdr:to>
    <xdr:pic>
      <xdr:nvPicPr>
        <xdr:cNvPr id="144591" name="Pict 9" descr="тест"/>
        <xdr:cNvPicPr>
          <a:picLocks noChangeAspect="1" noChangeArrowheads="1"/>
        </xdr:cNvPicPr>
      </xdr:nvPicPr>
      <xdr:blipFill>
        <a:blip xmlns:r="http://schemas.openxmlformats.org/officeDocument/2006/relationships" r:embed="rId1"/>
        <a:srcRect/>
        <a:stretch>
          <a:fillRect/>
        </a:stretch>
      </xdr:blipFill>
      <xdr:spPr bwMode="auto">
        <a:xfrm>
          <a:off x="800100" y="1181100"/>
          <a:ext cx="0" cy="0"/>
        </a:xfrm>
        <a:prstGeom prst="rect">
          <a:avLst/>
        </a:prstGeom>
        <a:noFill/>
        <a:ln w="9525">
          <a:noFill/>
          <a:miter lim="800000"/>
          <a:headEnd/>
          <a:tailEnd/>
        </a:ln>
      </xdr:spPr>
    </xdr:pic>
    <xdr:clientData/>
  </xdr:twoCellAnchor>
  <xdr:twoCellAnchor>
    <xdr:from>
      <xdr:col>2</xdr:col>
      <xdr:colOff>0</xdr:colOff>
      <xdr:row>6</xdr:row>
      <xdr:rowOff>0</xdr:rowOff>
    </xdr:from>
    <xdr:to>
      <xdr:col>2</xdr:col>
      <xdr:colOff>0</xdr:colOff>
      <xdr:row>6</xdr:row>
      <xdr:rowOff>0</xdr:rowOff>
    </xdr:to>
    <xdr:pic>
      <xdr:nvPicPr>
        <xdr:cNvPr id="144592" name="Pict 9" descr="тест"/>
        <xdr:cNvPicPr>
          <a:picLocks noChangeAspect="1" noChangeArrowheads="1"/>
        </xdr:cNvPicPr>
      </xdr:nvPicPr>
      <xdr:blipFill>
        <a:blip xmlns:r="http://schemas.openxmlformats.org/officeDocument/2006/relationships" r:embed="rId1"/>
        <a:srcRect/>
        <a:stretch>
          <a:fillRect/>
        </a:stretch>
      </xdr:blipFill>
      <xdr:spPr bwMode="auto">
        <a:xfrm>
          <a:off x="800100" y="1181100"/>
          <a:ext cx="0" cy="0"/>
        </a:xfrm>
        <a:prstGeom prst="rect">
          <a:avLst/>
        </a:prstGeom>
        <a:noFill/>
        <a:ln w="9525">
          <a:noFill/>
          <a:miter lim="800000"/>
          <a:headEnd/>
          <a:tailEnd/>
        </a:ln>
      </xdr:spPr>
    </xdr:pic>
    <xdr:clientData/>
  </xdr:twoCellAnchor>
  <xdr:twoCellAnchor editAs="absolute">
    <xdr:from>
      <xdr:col>1</xdr:col>
      <xdr:colOff>0</xdr:colOff>
      <xdr:row>5</xdr:row>
      <xdr:rowOff>0</xdr:rowOff>
    </xdr:from>
    <xdr:to>
      <xdr:col>3</xdr:col>
      <xdr:colOff>0</xdr:colOff>
      <xdr:row>7</xdr:row>
      <xdr:rowOff>149225</xdr:rowOff>
    </xdr:to>
    <xdr:sp macro="[0]!Instruction.BlockClick" textlink="">
      <xdr:nvSpPr>
        <xdr:cNvPr id="142345" name="InstrBlock_1"/>
        <xdr:cNvSpPr txBox="1">
          <a:spLocks noChangeArrowheads="1"/>
        </xdr:cNvSpPr>
      </xdr:nvSpPr>
      <xdr:spPr bwMode="auto">
        <a:xfrm>
          <a:off x="219075" y="1057275"/>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Технические требования</a:t>
          </a:r>
        </a:p>
      </xdr:txBody>
    </xdr:sp>
    <xdr:clientData/>
  </xdr:twoCellAnchor>
  <xdr:twoCellAnchor editAs="absolute">
    <xdr:from>
      <xdr:col>1</xdr:col>
      <xdr:colOff>66675</xdr:colOff>
      <xdr:row>5</xdr:row>
      <xdr:rowOff>57150</xdr:rowOff>
    </xdr:from>
    <xdr:to>
      <xdr:col>1</xdr:col>
      <xdr:colOff>447675</xdr:colOff>
      <xdr:row>7</xdr:row>
      <xdr:rowOff>123825</xdr:rowOff>
    </xdr:to>
    <xdr:pic macro="[0]!Instruction.BlockClick">
      <xdr:nvPicPr>
        <xdr:cNvPr id="144594" name="InstrImg_1" descr="icon1"/>
        <xdr:cNvPicPr>
          <a:picLocks noChangeAspect="1" noChangeArrowheads="1"/>
        </xdr:cNvPicPr>
      </xdr:nvPicPr>
      <xdr:blipFill>
        <a:blip xmlns:r="http://schemas.openxmlformats.org/officeDocument/2006/relationships" r:embed="rId2"/>
        <a:srcRect/>
        <a:stretch>
          <a:fillRect/>
        </a:stretch>
      </xdr:blipFill>
      <xdr:spPr bwMode="auto">
        <a:xfrm>
          <a:off x="285750" y="1114425"/>
          <a:ext cx="381000" cy="381000"/>
        </a:xfrm>
        <a:prstGeom prst="rect">
          <a:avLst/>
        </a:prstGeom>
        <a:noFill/>
        <a:ln w="9525">
          <a:noFill/>
          <a:miter lim="800000"/>
          <a:headEnd/>
          <a:tailEnd/>
        </a:ln>
      </xdr:spPr>
    </xdr:pic>
    <xdr:clientData/>
  </xdr:twoCellAnchor>
  <xdr:twoCellAnchor editAs="absolute">
    <xdr:from>
      <xdr:col>1</xdr:col>
      <xdr:colOff>47625</xdr:colOff>
      <xdr:row>7</xdr:row>
      <xdr:rowOff>180975</xdr:rowOff>
    </xdr:from>
    <xdr:to>
      <xdr:col>1</xdr:col>
      <xdr:colOff>428625</xdr:colOff>
      <xdr:row>10</xdr:row>
      <xdr:rowOff>57150</xdr:rowOff>
    </xdr:to>
    <xdr:pic macro="[0]!Instruction.BlockClick">
      <xdr:nvPicPr>
        <xdr:cNvPr id="144595" name="InstrImg_2" descr="icon2"/>
        <xdr:cNvPicPr>
          <a:picLocks noChangeAspect="1" noChangeArrowheads="1"/>
        </xdr:cNvPicPr>
      </xdr:nvPicPr>
      <xdr:blipFill>
        <a:blip xmlns:r="http://schemas.openxmlformats.org/officeDocument/2006/relationships" r:embed="rId3"/>
        <a:srcRect/>
        <a:stretch>
          <a:fillRect/>
        </a:stretch>
      </xdr:blipFill>
      <xdr:spPr bwMode="auto">
        <a:xfrm>
          <a:off x="266700" y="1552575"/>
          <a:ext cx="381000" cy="390525"/>
        </a:xfrm>
        <a:prstGeom prst="rect">
          <a:avLst/>
        </a:prstGeom>
        <a:noFill/>
        <a:ln w="9525">
          <a:noFill/>
          <a:miter lim="800000"/>
          <a:headEnd/>
          <a:tailEnd/>
        </a:ln>
      </xdr:spPr>
    </xdr:pic>
    <xdr:clientData/>
  </xdr:twoCellAnchor>
  <xdr:twoCellAnchor editAs="absolute">
    <xdr:from>
      <xdr:col>1</xdr:col>
      <xdr:colOff>47625</xdr:colOff>
      <xdr:row>10</xdr:row>
      <xdr:rowOff>133350</xdr:rowOff>
    </xdr:from>
    <xdr:to>
      <xdr:col>1</xdr:col>
      <xdr:colOff>428625</xdr:colOff>
      <xdr:row>12</xdr:row>
      <xdr:rowOff>38100</xdr:rowOff>
    </xdr:to>
    <xdr:pic macro="[0]!Instruction.BlockClick">
      <xdr:nvPicPr>
        <xdr:cNvPr id="144596" name="InstrImg_3" descr="icon3"/>
        <xdr:cNvPicPr>
          <a:picLocks noChangeAspect="1" noChangeArrowheads="1"/>
        </xdr:cNvPicPr>
      </xdr:nvPicPr>
      <xdr:blipFill>
        <a:blip xmlns:r="http://schemas.openxmlformats.org/officeDocument/2006/relationships" r:embed="rId4"/>
        <a:srcRect/>
        <a:stretch>
          <a:fillRect/>
        </a:stretch>
      </xdr:blipFill>
      <xdr:spPr bwMode="auto">
        <a:xfrm>
          <a:off x="266700" y="2019300"/>
          <a:ext cx="381000" cy="400050"/>
        </a:xfrm>
        <a:prstGeom prst="rect">
          <a:avLst/>
        </a:prstGeom>
        <a:noFill/>
        <a:ln w="9525">
          <a:noFill/>
          <a:miter lim="800000"/>
          <a:headEnd/>
          <a:tailEnd/>
        </a:ln>
      </xdr:spPr>
    </xdr:pic>
    <xdr:clientData/>
  </xdr:twoCellAnchor>
  <xdr:twoCellAnchor editAs="absolute">
    <xdr:from>
      <xdr:col>1</xdr:col>
      <xdr:colOff>47625</xdr:colOff>
      <xdr:row>12</xdr:row>
      <xdr:rowOff>114300</xdr:rowOff>
    </xdr:from>
    <xdr:to>
      <xdr:col>1</xdr:col>
      <xdr:colOff>428625</xdr:colOff>
      <xdr:row>13</xdr:row>
      <xdr:rowOff>28575</xdr:rowOff>
    </xdr:to>
    <xdr:pic macro="[0]!Instruction.BlockClick">
      <xdr:nvPicPr>
        <xdr:cNvPr id="144597" name="InstrImg_4" descr="icon4"/>
        <xdr:cNvPicPr>
          <a:picLocks noChangeAspect="1" noChangeArrowheads="1"/>
        </xdr:cNvPicPr>
      </xdr:nvPicPr>
      <xdr:blipFill>
        <a:blip xmlns:r="http://schemas.openxmlformats.org/officeDocument/2006/relationships" r:embed="rId5"/>
        <a:srcRect/>
        <a:stretch>
          <a:fillRect/>
        </a:stretch>
      </xdr:blipFill>
      <xdr:spPr bwMode="auto">
        <a:xfrm>
          <a:off x="266700" y="2495550"/>
          <a:ext cx="381000" cy="400050"/>
        </a:xfrm>
        <a:prstGeom prst="rect">
          <a:avLst/>
        </a:prstGeom>
        <a:noFill/>
        <a:ln w="9525">
          <a:noFill/>
          <a:miter lim="800000"/>
          <a:headEnd/>
          <a:tailEnd/>
        </a:ln>
      </xdr:spPr>
    </xdr:pic>
    <xdr:clientData/>
  </xdr:twoCellAnchor>
  <xdr:twoCellAnchor editAs="absolute">
    <xdr:from>
      <xdr:col>1</xdr:col>
      <xdr:colOff>47625</xdr:colOff>
      <xdr:row>13</xdr:row>
      <xdr:rowOff>95250</xdr:rowOff>
    </xdr:from>
    <xdr:to>
      <xdr:col>1</xdr:col>
      <xdr:colOff>428625</xdr:colOff>
      <xdr:row>15</xdr:row>
      <xdr:rowOff>95250</xdr:rowOff>
    </xdr:to>
    <xdr:pic macro="[0]!Instruction.BlockClick">
      <xdr:nvPicPr>
        <xdr:cNvPr id="144598" name="InstrImg_5" descr="icon5"/>
        <xdr:cNvPicPr>
          <a:picLocks noChangeAspect="1" noChangeArrowheads="1"/>
        </xdr:cNvPicPr>
      </xdr:nvPicPr>
      <xdr:blipFill>
        <a:blip xmlns:r="http://schemas.openxmlformats.org/officeDocument/2006/relationships" r:embed="rId6"/>
        <a:srcRect/>
        <a:stretch>
          <a:fillRect/>
        </a:stretch>
      </xdr:blipFill>
      <xdr:spPr bwMode="auto">
        <a:xfrm>
          <a:off x="266700" y="2962275"/>
          <a:ext cx="381000" cy="381000"/>
        </a:xfrm>
        <a:prstGeom prst="rect">
          <a:avLst/>
        </a:prstGeom>
        <a:noFill/>
        <a:ln w="9525">
          <a:noFill/>
          <a:miter lim="800000"/>
          <a:headEnd/>
          <a:tailEnd/>
        </a:ln>
      </xdr:spPr>
    </xdr:pic>
    <xdr:clientData/>
  </xdr:twoCellAnchor>
  <xdr:twoCellAnchor editAs="absolute">
    <xdr:from>
      <xdr:col>1</xdr:col>
      <xdr:colOff>66675</xdr:colOff>
      <xdr:row>16</xdr:row>
      <xdr:rowOff>0</xdr:rowOff>
    </xdr:from>
    <xdr:to>
      <xdr:col>1</xdr:col>
      <xdr:colOff>447675</xdr:colOff>
      <xdr:row>18</xdr:row>
      <xdr:rowOff>0</xdr:rowOff>
    </xdr:to>
    <xdr:pic macro="[0]!Instruction.BlockClick">
      <xdr:nvPicPr>
        <xdr:cNvPr id="144599" name="InstrImg_6" descr="icon6"/>
        <xdr:cNvPicPr>
          <a:picLocks noChangeAspect="1" noChangeArrowheads="1"/>
        </xdr:cNvPicPr>
      </xdr:nvPicPr>
      <xdr:blipFill>
        <a:blip xmlns:r="http://schemas.openxmlformats.org/officeDocument/2006/relationships" r:embed="rId7"/>
        <a:srcRect/>
        <a:stretch>
          <a:fillRect/>
        </a:stretch>
      </xdr:blipFill>
      <xdr:spPr bwMode="auto">
        <a:xfrm>
          <a:off x="285750" y="3438525"/>
          <a:ext cx="381000" cy="381000"/>
        </a:xfrm>
        <a:prstGeom prst="rect">
          <a:avLst/>
        </a:prstGeom>
        <a:noFill/>
        <a:ln w="9525">
          <a:noFill/>
          <a:miter lim="800000"/>
          <a:headEnd/>
          <a:tailEnd/>
        </a:ln>
      </xdr:spPr>
    </xdr:pic>
    <xdr:clientData/>
  </xdr:twoCellAnchor>
  <xdr:twoCellAnchor editAs="absolute">
    <xdr:from>
      <xdr:col>1</xdr:col>
      <xdr:colOff>76200</xdr:colOff>
      <xdr:row>18</xdr:row>
      <xdr:rowOff>95250</xdr:rowOff>
    </xdr:from>
    <xdr:to>
      <xdr:col>1</xdr:col>
      <xdr:colOff>457200</xdr:colOff>
      <xdr:row>18</xdr:row>
      <xdr:rowOff>457200</xdr:rowOff>
    </xdr:to>
    <xdr:pic macro="[0]!Instruction.BlockClick">
      <xdr:nvPicPr>
        <xdr:cNvPr id="144600" name="InstrImg_7" descr="icon7"/>
        <xdr:cNvPicPr>
          <a:picLocks noChangeAspect="1" noChangeArrowheads="1"/>
        </xdr:cNvPicPr>
      </xdr:nvPicPr>
      <xdr:blipFill>
        <a:blip xmlns:r="http://schemas.openxmlformats.org/officeDocument/2006/relationships" r:embed="rId8"/>
        <a:srcRect/>
        <a:stretch>
          <a:fillRect/>
        </a:stretch>
      </xdr:blipFill>
      <xdr:spPr bwMode="auto">
        <a:xfrm>
          <a:off x="295275" y="3914775"/>
          <a:ext cx="381000" cy="361950"/>
        </a:xfrm>
        <a:prstGeom prst="rect">
          <a:avLst/>
        </a:prstGeom>
        <a:noFill/>
        <a:ln w="9525">
          <a:noFill/>
          <a:miter lim="800000"/>
          <a:headEnd/>
          <a:tailEnd/>
        </a:ln>
      </xdr:spPr>
    </xdr:pic>
    <xdr:clientData/>
  </xdr:twoCellAnchor>
  <xdr:twoCellAnchor>
    <xdr:from>
      <xdr:col>2</xdr:col>
      <xdr:colOff>0</xdr:colOff>
      <xdr:row>18</xdr:row>
      <xdr:rowOff>0</xdr:rowOff>
    </xdr:from>
    <xdr:to>
      <xdr:col>2</xdr:col>
      <xdr:colOff>0</xdr:colOff>
      <xdr:row>18</xdr:row>
      <xdr:rowOff>0</xdr:rowOff>
    </xdr:to>
    <xdr:pic>
      <xdr:nvPicPr>
        <xdr:cNvPr id="144601" name="Pict 9" descr="тест"/>
        <xdr:cNvPicPr>
          <a:picLocks noChangeAspect="1" noChangeArrowheads="1"/>
        </xdr:cNvPicPr>
      </xdr:nvPicPr>
      <xdr:blipFill>
        <a:blip xmlns:r="http://schemas.openxmlformats.org/officeDocument/2006/relationships" r:embed="rId1"/>
        <a:srcRect/>
        <a:stretch>
          <a:fillRect/>
        </a:stretch>
      </xdr:blipFill>
      <xdr:spPr bwMode="auto">
        <a:xfrm>
          <a:off x="800100" y="3819525"/>
          <a:ext cx="0" cy="0"/>
        </a:xfrm>
        <a:prstGeom prst="rect">
          <a:avLst/>
        </a:prstGeom>
        <a:noFill/>
        <a:ln w="9525">
          <a:noFill/>
          <a:miter lim="800000"/>
          <a:headEnd/>
          <a:tailEnd/>
        </a:ln>
      </xdr:spPr>
    </xdr:pic>
    <xdr:clientData/>
  </xdr:twoCellAnchor>
  <xdr:twoCellAnchor>
    <xdr:from>
      <xdr:col>2</xdr:col>
      <xdr:colOff>0</xdr:colOff>
      <xdr:row>32</xdr:row>
      <xdr:rowOff>0</xdr:rowOff>
    </xdr:from>
    <xdr:to>
      <xdr:col>2</xdr:col>
      <xdr:colOff>0</xdr:colOff>
      <xdr:row>32</xdr:row>
      <xdr:rowOff>0</xdr:rowOff>
    </xdr:to>
    <xdr:pic>
      <xdr:nvPicPr>
        <xdr:cNvPr id="144602" name="Pict 9" descr="тест"/>
        <xdr:cNvPicPr>
          <a:picLocks noChangeAspect="1" noChangeArrowheads="1"/>
        </xdr:cNvPicPr>
      </xdr:nvPicPr>
      <xdr:blipFill>
        <a:blip xmlns:r="http://schemas.openxmlformats.org/officeDocument/2006/relationships" r:embed="rId1"/>
        <a:srcRect/>
        <a:stretch>
          <a:fillRect/>
        </a:stretch>
      </xdr:blipFill>
      <xdr:spPr bwMode="auto">
        <a:xfrm>
          <a:off x="800100" y="4600575"/>
          <a:ext cx="0" cy="0"/>
        </a:xfrm>
        <a:prstGeom prst="rect">
          <a:avLst/>
        </a:prstGeom>
        <a:noFill/>
        <a:ln w="9525">
          <a:noFill/>
          <a:miter lim="800000"/>
          <a:headEnd/>
          <a:tailEnd/>
        </a:ln>
      </xdr:spPr>
    </xdr:pic>
    <xdr:clientData/>
  </xdr:twoCellAnchor>
  <xdr:twoCellAnchor editAs="absolute">
    <xdr:from>
      <xdr:col>1</xdr:col>
      <xdr:colOff>19050</xdr:colOff>
      <xdr:row>18</xdr:row>
      <xdr:rowOff>514350</xdr:rowOff>
    </xdr:from>
    <xdr:to>
      <xdr:col>1</xdr:col>
      <xdr:colOff>447675</xdr:colOff>
      <xdr:row>113</xdr:row>
      <xdr:rowOff>180975</xdr:rowOff>
    </xdr:to>
    <xdr:pic macro="[0]!Instruction.BlockClick">
      <xdr:nvPicPr>
        <xdr:cNvPr id="144603" name="InstrImg_8" descr="icon8.png"/>
        <xdr:cNvPicPr>
          <a:picLocks noChangeAspect="1"/>
        </xdr:cNvPicPr>
      </xdr:nvPicPr>
      <xdr:blipFill>
        <a:blip xmlns:r="http://schemas.openxmlformats.org/officeDocument/2006/relationships" r:embed="rId9"/>
        <a:srcRect/>
        <a:stretch>
          <a:fillRect/>
        </a:stretch>
      </xdr:blipFill>
      <xdr:spPr bwMode="auto">
        <a:xfrm>
          <a:off x="238125" y="4333875"/>
          <a:ext cx="428625" cy="447675"/>
        </a:xfrm>
        <a:prstGeom prst="rect">
          <a:avLst/>
        </a:prstGeom>
        <a:noFill/>
        <a:ln w="9525">
          <a:noFill/>
          <a:miter lim="800000"/>
          <a:headEnd/>
          <a:tailEnd/>
        </a:ln>
      </xdr:spPr>
    </xdr:pic>
    <xdr:clientData/>
  </xdr:twoCellAnchor>
  <xdr:twoCellAnchor>
    <xdr:from>
      <xdr:col>4</xdr:col>
      <xdr:colOff>104775</xdr:colOff>
      <xdr:row>100</xdr:row>
      <xdr:rowOff>47625</xdr:rowOff>
    </xdr:from>
    <xdr:to>
      <xdr:col>4</xdr:col>
      <xdr:colOff>257175</xdr:colOff>
      <xdr:row>101</xdr:row>
      <xdr:rowOff>9525</xdr:rowOff>
    </xdr:to>
    <xdr:pic macro="[0]!Instruction.chkUpdates_Click">
      <xdr:nvPicPr>
        <xdr:cNvPr id="144604" name="chkGetUpdatesTrue" descr="check_yes.jpg"/>
        <xdr:cNvPicPr>
          <a:picLocks noChangeAspect="1"/>
        </xdr:cNvPicPr>
      </xdr:nvPicPr>
      <xdr:blipFill>
        <a:blip xmlns:r="http://schemas.openxmlformats.org/officeDocument/2006/relationships" r:embed="rId10"/>
        <a:srcRect/>
        <a:stretch>
          <a:fillRect/>
        </a:stretch>
      </xdr:blipFill>
      <xdr:spPr bwMode="auto">
        <a:xfrm>
          <a:off x="2676525" y="4600575"/>
          <a:ext cx="152400" cy="0"/>
        </a:xfrm>
        <a:prstGeom prst="rect">
          <a:avLst/>
        </a:prstGeom>
        <a:noFill/>
        <a:ln w="9525">
          <a:noFill/>
          <a:miter lim="800000"/>
          <a:headEnd/>
          <a:tailEnd/>
        </a:ln>
      </xdr:spPr>
    </xdr:pic>
    <xdr:clientData/>
  </xdr:twoCellAnchor>
  <xdr:twoCellAnchor>
    <xdr:from>
      <xdr:col>4</xdr:col>
      <xdr:colOff>104775</xdr:colOff>
      <xdr:row>102</xdr:row>
      <xdr:rowOff>57150</xdr:rowOff>
    </xdr:from>
    <xdr:to>
      <xdr:col>4</xdr:col>
      <xdr:colOff>257175</xdr:colOff>
      <xdr:row>103</xdr:row>
      <xdr:rowOff>19050</xdr:rowOff>
    </xdr:to>
    <xdr:pic macro="[0]!Instruction.chkUpdates_Click">
      <xdr:nvPicPr>
        <xdr:cNvPr id="144605" name="chkNoUpdatesFalse" descr="check_no.png"/>
        <xdr:cNvPicPr>
          <a:picLocks noChangeAspect="1"/>
        </xdr:cNvPicPr>
      </xdr:nvPicPr>
      <xdr:blipFill>
        <a:blip xmlns:r="http://schemas.openxmlformats.org/officeDocument/2006/relationships" r:embed="rId11"/>
        <a:srcRect/>
        <a:stretch>
          <a:fillRect/>
        </a:stretch>
      </xdr:blipFill>
      <xdr:spPr bwMode="auto">
        <a:xfrm>
          <a:off x="2676525" y="4600575"/>
          <a:ext cx="152400" cy="0"/>
        </a:xfrm>
        <a:prstGeom prst="rect">
          <a:avLst/>
        </a:prstGeom>
        <a:noFill/>
        <a:ln w="9525">
          <a:noFill/>
          <a:miter lim="800000"/>
          <a:headEnd/>
          <a:tailEnd/>
        </a:ln>
      </xdr:spPr>
    </xdr:pic>
    <xdr:clientData/>
  </xdr:twoCellAnchor>
  <xdr:twoCellAnchor>
    <xdr:from>
      <xdr:col>4</xdr:col>
      <xdr:colOff>104775</xdr:colOff>
      <xdr:row>102</xdr:row>
      <xdr:rowOff>57150</xdr:rowOff>
    </xdr:from>
    <xdr:to>
      <xdr:col>4</xdr:col>
      <xdr:colOff>257175</xdr:colOff>
      <xdr:row>103</xdr:row>
      <xdr:rowOff>19050</xdr:rowOff>
    </xdr:to>
    <xdr:pic macro="[0]!Instruction.chkUpdates_Click">
      <xdr:nvPicPr>
        <xdr:cNvPr id="144606" name="chkNoUpdatesTrue" descr="check_yes.jpg" hidden="1"/>
        <xdr:cNvPicPr>
          <a:picLocks noChangeAspect="1"/>
        </xdr:cNvPicPr>
      </xdr:nvPicPr>
      <xdr:blipFill>
        <a:blip xmlns:r="http://schemas.openxmlformats.org/officeDocument/2006/relationships" r:embed="rId10"/>
        <a:srcRect/>
        <a:stretch>
          <a:fillRect/>
        </a:stretch>
      </xdr:blipFill>
      <xdr:spPr bwMode="auto">
        <a:xfrm>
          <a:off x="2676525" y="4600575"/>
          <a:ext cx="152400" cy="0"/>
        </a:xfrm>
        <a:prstGeom prst="rect">
          <a:avLst/>
        </a:prstGeom>
        <a:noFill/>
        <a:ln w="9525">
          <a:noFill/>
          <a:miter lim="800000"/>
          <a:headEnd/>
          <a:tailEnd/>
        </a:ln>
      </xdr:spPr>
    </xdr:pic>
    <xdr:clientData/>
  </xdr:twoCellAnchor>
  <xdr:twoCellAnchor>
    <xdr:from>
      <xdr:col>4</xdr:col>
      <xdr:colOff>104775</xdr:colOff>
      <xdr:row>100</xdr:row>
      <xdr:rowOff>47625</xdr:rowOff>
    </xdr:from>
    <xdr:to>
      <xdr:col>4</xdr:col>
      <xdr:colOff>257175</xdr:colOff>
      <xdr:row>101</xdr:row>
      <xdr:rowOff>9525</xdr:rowOff>
    </xdr:to>
    <xdr:pic macro="[0]!Instruction.chkUpdates_Click">
      <xdr:nvPicPr>
        <xdr:cNvPr id="144607" name="chkGetUpdatesFalse" descr="check_no.png" hidden="1"/>
        <xdr:cNvPicPr>
          <a:picLocks noChangeAspect="1"/>
        </xdr:cNvPicPr>
      </xdr:nvPicPr>
      <xdr:blipFill>
        <a:blip xmlns:r="http://schemas.openxmlformats.org/officeDocument/2006/relationships" r:embed="rId11"/>
        <a:srcRect/>
        <a:stretch>
          <a:fillRect/>
        </a:stretch>
      </xdr:blipFill>
      <xdr:spPr bwMode="auto">
        <a:xfrm>
          <a:off x="2676525" y="4600575"/>
          <a:ext cx="152400" cy="0"/>
        </a:xfrm>
        <a:prstGeom prst="rect">
          <a:avLst/>
        </a:prstGeom>
        <a:noFill/>
        <a:ln w="9525">
          <a:noFill/>
          <a:miter lim="800000"/>
          <a:headEnd/>
          <a:tailEnd/>
        </a:ln>
      </xdr:spPr>
    </xdr:pic>
    <xdr:clientData/>
  </xdr:twoCellAnchor>
  <xdr:twoCellAnchor>
    <xdr:from>
      <xdr:col>4</xdr:col>
      <xdr:colOff>57150</xdr:colOff>
      <xdr:row>104</xdr:row>
      <xdr:rowOff>95250</xdr:rowOff>
    </xdr:from>
    <xdr:to>
      <xdr:col>5</xdr:col>
      <xdr:colOff>180975</xdr:colOff>
      <xdr:row>106</xdr:row>
      <xdr:rowOff>133350</xdr:rowOff>
    </xdr:to>
    <xdr:pic macro="[0]!Instruction.cmdGetUpdate_Click">
      <xdr:nvPicPr>
        <xdr:cNvPr id="144608" name="cmdGetUpdateImg" descr="icon11.png"/>
        <xdr:cNvPicPr>
          <a:picLocks noChangeAspect="1"/>
        </xdr:cNvPicPr>
      </xdr:nvPicPr>
      <xdr:blipFill>
        <a:blip xmlns:r="http://schemas.openxmlformats.org/officeDocument/2006/relationships" r:embed="rId12"/>
        <a:srcRect/>
        <a:stretch>
          <a:fillRect/>
        </a:stretch>
      </xdr:blipFill>
      <xdr:spPr bwMode="auto">
        <a:xfrm>
          <a:off x="2628900" y="4600575"/>
          <a:ext cx="419100" cy="0"/>
        </a:xfrm>
        <a:prstGeom prst="rect">
          <a:avLst/>
        </a:prstGeom>
        <a:noFill/>
        <a:ln w="9525">
          <a:noFill/>
          <a:miter lim="800000"/>
          <a:headEnd/>
          <a:tailEnd/>
        </a:ln>
      </xdr:spPr>
    </xdr:pic>
    <xdr:clientData/>
  </xdr:twoCellAnchor>
  <xdr:twoCellAnchor>
    <xdr:from>
      <xdr:col>9</xdr:col>
      <xdr:colOff>276225</xdr:colOff>
      <xdr:row>104</xdr:row>
      <xdr:rowOff>104775</xdr:rowOff>
    </xdr:from>
    <xdr:to>
      <xdr:col>11</xdr:col>
      <xdr:colOff>104775</xdr:colOff>
      <xdr:row>106</xdr:row>
      <xdr:rowOff>142875</xdr:rowOff>
    </xdr:to>
    <xdr:pic macro="[0]!Instruction.cmdShowHideUpdateLog_Click">
      <xdr:nvPicPr>
        <xdr:cNvPr id="144609" name="cmdShowHideUpdateLogImg" descr="icon13.png"/>
        <xdr:cNvPicPr>
          <a:picLocks noChangeAspect="1"/>
        </xdr:cNvPicPr>
      </xdr:nvPicPr>
      <xdr:blipFill>
        <a:blip xmlns:r="http://schemas.openxmlformats.org/officeDocument/2006/relationships" r:embed="rId13"/>
        <a:srcRect/>
        <a:stretch>
          <a:fillRect/>
        </a:stretch>
      </xdr:blipFill>
      <xdr:spPr bwMode="auto">
        <a:xfrm>
          <a:off x="4333875" y="4600575"/>
          <a:ext cx="419100" cy="0"/>
        </a:xfrm>
        <a:prstGeom prst="rect">
          <a:avLst/>
        </a:prstGeom>
        <a:noFill/>
        <a:ln w="9525">
          <a:noFill/>
          <a:miter lim="800000"/>
          <a:headEnd/>
          <a:tailEnd/>
        </a:ln>
      </xdr:spPr>
    </xdr:pic>
    <xdr:clientData/>
  </xdr:twoCellAnchor>
  <xdr:twoCellAnchor>
    <xdr:from>
      <xdr:col>2</xdr:col>
      <xdr:colOff>381305</xdr:colOff>
      <xdr:row>2</xdr:row>
      <xdr:rowOff>9392</xdr:rowOff>
    </xdr:from>
    <xdr:to>
      <xdr:col>2</xdr:col>
      <xdr:colOff>1465150</xdr:colOff>
      <xdr:row>2</xdr:row>
      <xdr:rowOff>223955</xdr:rowOff>
    </xdr:to>
    <xdr:sp macro="" textlink="">
      <xdr:nvSpPr>
        <xdr:cNvPr id="31" name="cmdAct_1"/>
        <xdr:cNvSpPr txBox="1">
          <a:spLocks noChangeArrowheads="1"/>
        </xdr:cNvSpPr>
      </xdr:nvSpPr>
      <xdr:spPr bwMode="auto">
        <a:xfrm>
          <a:off x="1181405" y="352292"/>
          <a:ext cx="1083845" cy="214563"/>
        </a:xfrm>
        <a:prstGeom prst="rect">
          <a:avLst/>
        </a:prstGeom>
        <a:solidFill>
          <a:srgbClr val="B3FFD9"/>
        </a:solidFill>
        <a:ln w="9525">
          <a:noFill/>
          <a:miter lim="800000"/>
          <a:headEnd/>
          <a:tailEnd/>
        </a:ln>
      </xdr:spPr>
      <xdr:txBody>
        <a:bodyPr vertOverflow="clip" wrap="square" lIns="360000" tIns="36000" rIns="36000" bIns="36000" anchor="ctr" upright="1"/>
        <a:lstStyle/>
        <a:p>
          <a:pPr algn="l" rtl="0">
            <a:defRPr sz="1000"/>
          </a:pPr>
          <a:r>
            <a:rPr lang="ru-RU" sz="1000" b="0" i="0" u="none" strike="noStrike" baseline="0">
              <a:solidFill>
                <a:schemeClr val="tx1"/>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44611" name="cmdAct_2" descr="icon15.png"/>
        <xdr:cNvPicPr>
          <a:picLocks noChangeAspect="1"/>
        </xdr:cNvPicPr>
      </xdr:nvPicPr>
      <xdr:blipFill>
        <a:blip xmlns:r="http://schemas.openxmlformats.org/officeDocument/2006/relationships" r:embed="rId14"/>
        <a:srcRect/>
        <a:stretch>
          <a:fillRect/>
        </a:stretch>
      </xdr:blipFill>
      <xdr:spPr bwMode="auto">
        <a:xfrm>
          <a:off x="1152525" y="247650"/>
          <a:ext cx="285750" cy="381000"/>
        </a:xfrm>
        <a:prstGeom prst="rect">
          <a:avLst/>
        </a:prstGeom>
        <a:noFill/>
        <a:ln w="9525">
          <a:noFill/>
          <a:miter lim="800000"/>
          <a:headEnd/>
          <a:tailEnd/>
        </a:ln>
      </xdr:spPr>
    </xdr:pic>
    <xdr:clientData/>
  </xdr:twoCellAnchor>
  <xdr:twoCellAnchor>
    <xdr:from>
      <xdr:col>2</xdr:col>
      <xdr:colOff>409575</xdr:colOff>
      <xdr:row>2</xdr:row>
      <xdr:rowOff>9525</xdr:rowOff>
    </xdr:from>
    <xdr:to>
      <xdr:col>4</xdr:col>
      <xdr:colOff>272129</xdr:colOff>
      <xdr:row>2</xdr:row>
      <xdr:rowOff>219075</xdr:rowOff>
    </xdr:to>
    <xdr:sp macro="" textlink="">
      <xdr:nvSpPr>
        <xdr:cNvPr id="33" name="cmdNoAct_1" hidden="1"/>
        <xdr:cNvSpPr txBox="1">
          <a:spLocks noChangeArrowheads="1"/>
        </xdr:cNvSpPr>
      </xdr:nvSpPr>
      <xdr:spPr bwMode="auto">
        <a:xfrm>
          <a:off x="1209675" y="352425"/>
          <a:ext cx="1634204"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44613" name="cmdNoAct_2" descr="icon16.png" hidden="1"/>
        <xdr:cNvPicPr>
          <a:picLocks noChangeAspect="1"/>
        </xdr:cNvPicPr>
      </xdr:nvPicPr>
      <xdr:blipFill>
        <a:blip xmlns:r="http://schemas.openxmlformats.org/officeDocument/2006/relationships" r:embed="rId15" cstate="print"/>
        <a:srcRect/>
        <a:stretch>
          <a:fillRect/>
        </a:stretch>
      </xdr:blipFill>
      <xdr:spPr bwMode="auto">
        <a:xfrm>
          <a:off x="1219200" y="333375"/>
          <a:ext cx="247650" cy="247650"/>
        </a:xfrm>
        <a:prstGeom prst="rect">
          <a:avLst/>
        </a:prstGeom>
        <a:noFill/>
        <a:ln w="9525">
          <a:noFill/>
          <a:miter lim="800000"/>
          <a:headEnd/>
          <a:tailEnd/>
        </a:ln>
      </xdr:spPr>
    </xdr:pic>
    <xdr:clientData/>
  </xdr:twoCellAnchor>
  <xdr:twoCellAnchor>
    <xdr:from>
      <xdr:col>2</xdr:col>
      <xdr:colOff>268061</xdr:colOff>
      <xdr:row>2</xdr:row>
      <xdr:rowOff>3612</xdr:rowOff>
    </xdr:from>
    <xdr:to>
      <xdr:col>4</xdr:col>
      <xdr:colOff>189139</xdr:colOff>
      <xdr:row>2</xdr:row>
      <xdr:rowOff>219612</xdr:rowOff>
    </xdr:to>
    <xdr:sp macro="" textlink="">
      <xdr:nvSpPr>
        <xdr:cNvPr id="35" name="cmdNoInet_1" hidden="1"/>
        <xdr:cNvSpPr txBox="1">
          <a:spLocks noChangeArrowheads="1"/>
        </xdr:cNvSpPr>
      </xdr:nvSpPr>
      <xdr:spPr bwMode="auto">
        <a:xfrm>
          <a:off x="1068161" y="346512"/>
          <a:ext cx="1692728"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247650</xdr:colOff>
      <xdr:row>1</xdr:row>
      <xdr:rowOff>136963</xdr:rowOff>
    </xdr:from>
    <xdr:ext cx="250371" cy="374141"/>
    <xdr:sp macro="" textlink="">
      <xdr:nvSpPr>
        <xdr:cNvPr id="36" name="cmdNoInet_2" hidden="1"/>
        <xdr:cNvSpPr txBox="1"/>
      </xdr:nvSpPr>
      <xdr:spPr>
        <a:xfrm>
          <a:off x="1047750" y="270313"/>
          <a:ext cx="25037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editAs="oneCell">
    <xdr:from>
      <xdr:col>18</xdr:col>
      <xdr:colOff>19050</xdr:colOff>
      <xdr:row>1</xdr:row>
      <xdr:rowOff>171450</xdr:rowOff>
    </xdr:from>
    <xdr:to>
      <xdr:col>25</xdr:col>
      <xdr:colOff>0</xdr:colOff>
      <xdr:row>3</xdr:row>
      <xdr:rowOff>9525</xdr:rowOff>
    </xdr:to>
    <xdr:sp macro="[0]!Instruction.cmdStart_Click" textlink="">
      <xdr:nvSpPr>
        <xdr:cNvPr id="129709" name="cmdStart" hidden="1"/>
        <xdr:cNvSpPr>
          <a:spLocks noChangeArrowheads="1"/>
        </xdr:cNvSpPr>
      </xdr:nvSpPr>
      <xdr:spPr bwMode="auto">
        <a:xfrm>
          <a:off x="6721186" y="305666"/>
          <a:ext cx="2041814" cy="275359"/>
        </a:xfrm>
        <a:prstGeom prst="roundRect">
          <a:avLst>
            <a:gd name="adj" fmla="val 4637"/>
          </a:avLst>
        </a:prstGeom>
        <a:solidFill>
          <a:srgbClr val="F0F0F0"/>
        </a:solidFill>
        <a:ln w="3175" algn="ctr">
          <a:solidFill>
            <a:srgbClr val="7F7F7F"/>
          </a:solidFill>
          <a:miter lim="800000"/>
          <a:headEnd/>
          <a:tailEnd/>
        </a:ln>
      </xdr:spPr>
      <xdr:txBody>
        <a:bodyPr vertOverflow="clip" wrap="square" lIns="27432" tIns="18288" rIns="27432" bIns="18288" anchor="ctr" upright="1"/>
        <a:lstStyle/>
        <a:p>
          <a:pPr algn="ctr" rtl="0">
            <a:defRPr sz="1000"/>
          </a:pPr>
          <a:r>
            <a:rPr lang="ru-RU" sz="900" b="0" i="0" u="none" strike="noStrike" baseline="0">
              <a:solidFill>
                <a:srgbClr val="000000"/>
              </a:solidFill>
              <a:latin typeface="Tahoma"/>
              <a:ea typeface="Tahoma"/>
              <a:cs typeface="Tahoma"/>
            </a:rPr>
            <a:t>Приступить к заполнению</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22</xdr:col>
          <xdr:colOff>66675</xdr:colOff>
          <xdr:row>120</xdr:row>
          <xdr:rowOff>9525</xdr:rowOff>
        </xdr:to>
        <xdr:sp macro="" textlink="">
          <xdr:nvSpPr>
            <xdr:cNvPr id="129025" name="InstrWord" hidden="1">
              <a:extLst>
                <a:ext uri="{63B3BB69-23CF-44E3-9099-C40C66FF867C}">
                  <a14:compatExt spid="_x0000_s129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285750</xdr:colOff>
      <xdr:row>0</xdr:row>
      <xdr:rowOff>104775</xdr:rowOff>
    </xdr:from>
    <xdr:to>
      <xdr:col>6</xdr:col>
      <xdr:colOff>238125</xdr:colOff>
      <xdr:row>1</xdr:row>
      <xdr:rowOff>285750</xdr:rowOff>
    </xdr:to>
    <xdr:sp macro="[0]!modUpdTemplLogger.cmdClearLog_Click" textlink="">
      <xdr:nvSpPr>
        <xdr:cNvPr id="132097" name="cmdClearLog"/>
        <xdr:cNvSpPr>
          <a:spLocks noChangeArrowheads="1"/>
        </xdr:cNvSpPr>
      </xdr:nvSpPr>
      <xdr:spPr bwMode="auto">
        <a:xfrm>
          <a:off x="10620375" y="104775"/>
          <a:ext cx="1323975" cy="323850"/>
        </a:xfrm>
        <a:prstGeom prst="roundRect">
          <a:avLst>
            <a:gd name="adj" fmla="val 5392"/>
          </a:avLst>
        </a:prstGeom>
        <a:solidFill>
          <a:srgbClr val="F0F0F0"/>
        </a:solidFill>
        <a:ln w="3175" algn="ctr">
          <a:solidFill>
            <a:srgbClr val="7F7F7F"/>
          </a:solidFill>
          <a:round/>
          <a:headEnd/>
          <a:tailEnd/>
        </a:ln>
        <a:effectLst/>
      </xdr:spPr>
      <xdr:txBody>
        <a:bodyPr vertOverflow="clip" wrap="square" lIns="27432" tIns="18288" rIns="27432" bIns="18288" anchor="ctr"/>
        <a:lstStyle/>
        <a:p>
          <a:pPr algn="ctr" rtl="0">
            <a:defRPr sz="1000"/>
          </a:pPr>
          <a:r>
            <a:rPr lang="ru-RU" sz="900" b="0" i="0" u="none" strike="noStrike" baseline="0">
              <a:solidFill>
                <a:srgbClr val="000000"/>
              </a:solidFill>
              <a:latin typeface="Tahoma"/>
              <a:ea typeface="Tahoma"/>
              <a:cs typeface="Tahoma"/>
            </a:rPr>
            <a:t>Очистить историю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1838324</xdr:colOff>
      <xdr:row>17</xdr:row>
      <xdr:rowOff>114300</xdr:rowOff>
    </xdr:from>
    <xdr:to>
      <xdr:col>5</xdr:col>
      <xdr:colOff>1255568</xdr:colOff>
      <xdr:row>18</xdr:row>
      <xdr:rowOff>142875</xdr:rowOff>
    </xdr:to>
    <xdr:sp macro="[0]!modSheetMain01.cmdOrgChoice_Click_Handler" textlink="">
      <xdr:nvSpPr>
        <xdr:cNvPr id="86006" name="cmdOrganizationChoice"/>
        <xdr:cNvSpPr>
          <a:spLocks noChangeArrowheads="1"/>
        </xdr:cNvSpPr>
      </xdr:nvSpPr>
      <xdr:spPr bwMode="auto">
        <a:xfrm>
          <a:off x="1952624" y="2628900"/>
          <a:ext cx="2855769" cy="276225"/>
        </a:xfrm>
        <a:prstGeom prst="roundRect">
          <a:avLst>
            <a:gd name="adj" fmla="val 5068"/>
          </a:avLst>
        </a:prstGeom>
        <a:solidFill>
          <a:srgbClr val="F0F0F0"/>
        </a:solidFill>
        <a:ln w="3175">
          <a:solidFill>
            <a:srgbClr val="7F7F7F"/>
          </a:solidFill>
          <a:round/>
          <a:headEnd/>
          <a:tailEnd/>
        </a:ln>
      </xdr:spPr>
      <xdr:txBody>
        <a:bodyPr vertOverflow="clip" wrap="square" lIns="27432" tIns="18288" rIns="27432" bIns="18288" anchor="ctr" upright="1"/>
        <a:lstStyle/>
        <a:p>
          <a:pPr algn="ctr" rtl="0">
            <a:defRPr sz="1000"/>
          </a:pPr>
          <a:r>
            <a:rPr lang="ru-RU" sz="900" b="0" i="0" u="none" strike="noStrike" baseline="0">
              <a:solidFill>
                <a:srgbClr val="000000"/>
              </a:solidFill>
              <a:latin typeface="Tahoma"/>
              <a:ea typeface="Tahoma"/>
              <a:cs typeface="Tahoma"/>
            </a:rPr>
            <a:t>Выбрать организацию из списка</a:t>
          </a:r>
        </a:p>
      </xdr:txBody>
    </xdr:sp>
    <xdr:clientData/>
  </xdr:twoCellAnchor>
  <xdr:twoCellAnchor>
    <xdr:from>
      <xdr:col>3</xdr:col>
      <xdr:colOff>945</xdr:colOff>
      <xdr:row>27</xdr:row>
      <xdr:rowOff>19050</xdr:rowOff>
    </xdr:from>
    <xdr:to>
      <xdr:col>6</xdr:col>
      <xdr:colOff>341</xdr:colOff>
      <xdr:row>27</xdr:row>
      <xdr:rowOff>295275</xdr:rowOff>
    </xdr:to>
    <xdr:sp macro="[0]!SheetMain01.cmdUpdateReestrMO_Click" textlink="">
      <xdr:nvSpPr>
        <xdr:cNvPr id="86007" name="cmdUpdateReestrMO"/>
        <xdr:cNvSpPr>
          <a:spLocks noChangeArrowheads="1"/>
        </xdr:cNvSpPr>
      </xdr:nvSpPr>
      <xdr:spPr bwMode="auto">
        <a:xfrm>
          <a:off x="1953570" y="5114925"/>
          <a:ext cx="2856896" cy="276225"/>
        </a:xfrm>
        <a:prstGeom prst="roundRect">
          <a:avLst>
            <a:gd name="adj" fmla="val 2874"/>
          </a:avLst>
        </a:prstGeom>
        <a:solidFill>
          <a:srgbClr val="F0F0F0"/>
        </a:solidFill>
        <a:ln w="3175">
          <a:solidFill>
            <a:srgbClr val="7F7F7F"/>
          </a:solidFill>
          <a:round/>
          <a:headEnd/>
          <a:tailEnd/>
        </a:ln>
      </xdr:spPr>
      <xdr:txBody>
        <a:bodyPr vertOverflow="clip" wrap="square" lIns="27432" tIns="18288" rIns="27432" bIns="18288" anchor="ctr" upright="1"/>
        <a:lstStyle/>
        <a:p>
          <a:pPr algn="ctr" rtl="0">
            <a:defRPr sz="1000"/>
          </a:pPr>
          <a:r>
            <a:rPr lang="ru-RU" sz="900" b="0" i="0" u="none" strike="noStrike" baseline="0">
              <a:solidFill>
                <a:srgbClr val="000000"/>
              </a:solidFill>
              <a:latin typeface="Tahoma"/>
              <a:ea typeface="Tahoma"/>
              <a:cs typeface="Tahoma"/>
            </a:rPr>
            <a:t>Обновить реестр МО</a:t>
          </a:r>
        </a:p>
      </xdr:txBody>
    </xdr:sp>
    <xdr:clientData/>
  </xdr:twoCellAnchor>
  <xdr:twoCellAnchor editAs="oneCell">
    <xdr:from>
      <xdr:col>6</xdr:col>
      <xdr:colOff>38100</xdr:colOff>
      <xdr:row>26</xdr:row>
      <xdr:rowOff>133350</xdr:rowOff>
    </xdr:from>
    <xdr:to>
      <xdr:col>7</xdr:col>
      <xdr:colOff>9525</xdr:colOff>
      <xdr:row>27</xdr:row>
      <xdr:rowOff>314325</xdr:rowOff>
    </xdr:to>
    <xdr:pic macro="[0]!modInfo.InfClickCmdUpdateReestrMOInTitle">
      <xdr:nvPicPr>
        <xdr:cNvPr id="136020" name="TitleHelp_02" descr="help.png"/>
        <xdr:cNvPicPr>
          <a:picLocks noChangeAspect="1"/>
        </xdr:cNvPicPr>
      </xdr:nvPicPr>
      <xdr:blipFill>
        <a:blip xmlns:r="http://schemas.openxmlformats.org/officeDocument/2006/relationships" r:embed="rId1" cstate="print"/>
        <a:srcRect/>
        <a:stretch>
          <a:fillRect/>
        </a:stretch>
      </xdr:blipFill>
      <xdr:spPr bwMode="auto">
        <a:xfrm>
          <a:off x="4848225" y="4524375"/>
          <a:ext cx="323850" cy="323850"/>
        </a:xfrm>
        <a:prstGeom prst="rect">
          <a:avLst/>
        </a:prstGeom>
        <a:noFill/>
        <a:ln w="9525">
          <a:noFill/>
          <a:miter lim="800000"/>
          <a:headEnd/>
          <a:tailEnd/>
        </a:ln>
      </xdr:spPr>
    </xdr:pic>
    <xdr:clientData/>
  </xdr:twoCellAnchor>
  <xdr:twoCellAnchor editAs="oneCell">
    <xdr:from>
      <xdr:col>2</xdr:col>
      <xdr:colOff>114300</xdr:colOff>
      <xdr:row>8</xdr:row>
      <xdr:rowOff>57150</xdr:rowOff>
    </xdr:from>
    <xdr:to>
      <xdr:col>2</xdr:col>
      <xdr:colOff>333375</xdr:colOff>
      <xdr:row>9</xdr:row>
      <xdr:rowOff>28575</xdr:rowOff>
    </xdr:to>
    <xdr:pic macro="[0]!modSheetMain01.CreatePrintedForm">
      <xdr:nvPicPr>
        <xdr:cNvPr id="136021" name="cmdCreatePrintedForm" descr="Создание печатной формы"/>
        <xdr:cNvPicPr>
          <a:picLocks noChangeAspect="1"/>
        </xdr:cNvPicPr>
      </xdr:nvPicPr>
      <xdr:blipFill>
        <a:blip xmlns:r="http://schemas.openxmlformats.org/officeDocument/2006/relationships" r:embed="rId2" cstate="print"/>
        <a:srcRect/>
        <a:stretch>
          <a:fillRect/>
        </a:stretch>
      </xdr:blipFill>
      <xdr:spPr bwMode="auto">
        <a:xfrm>
          <a:off x="228600" y="733425"/>
          <a:ext cx="219075" cy="2190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2</xdr:row>
          <xdr:rowOff>0</xdr:rowOff>
        </xdr:from>
        <xdr:to>
          <xdr:col>6</xdr:col>
          <xdr:colOff>333375</xdr:colOff>
          <xdr:row>4</xdr:row>
          <xdr:rowOff>19050</xdr:rowOff>
        </xdr:to>
        <xdr:sp macro="" textlink="">
          <xdr:nvSpPr>
            <xdr:cNvPr id="38913" name="cmdGetListAllSheets" hidden="1">
              <a:extLst>
                <a:ext uri="{63B3BB69-23CF-44E3-9099-C40C66FF867C}">
                  <a14:compatExt spid="_x0000_s3891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gmcgks.ru/new_page_95.htm" TargetMode="External"/><Relationship Id="rId13" Type="http://schemas.openxmlformats.org/officeDocument/2006/relationships/hyperlink" Target="http://www.gmcgks.ru/index.php?id=21036" TargetMode="External"/><Relationship Id="rId18" Type="http://schemas.openxmlformats.org/officeDocument/2006/relationships/hyperlink" Target="http://www.gmcgks.ru/index.php?id=21046" TargetMode="External"/><Relationship Id="rId26" Type="http://schemas.openxmlformats.org/officeDocument/2006/relationships/vmlDrawing" Target="../drawings/vmlDrawing1.vml"/><Relationship Id="rId3" Type="http://schemas.openxmlformats.org/officeDocument/2006/relationships/hyperlink" Target="http://www.fstrf.ru/regions/region/showlist" TargetMode="External"/><Relationship Id="rId21" Type="http://schemas.openxmlformats.org/officeDocument/2006/relationships/hyperlink" Target="http://eias.ru/?page=show_templates" TargetMode="External"/><Relationship Id="rId7" Type="http://schemas.openxmlformats.org/officeDocument/2006/relationships/hyperlink" Target="http://www.gmcgks.ru/new_page_77.htm" TargetMode="External"/><Relationship Id="rId12" Type="http://schemas.openxmlformats.org/officeDocument/2006/relationships/hyperlink" Target="http://www.gks.ru/metod/classifiers.html" TargetMode="External"/><Relationship Id="rId17" Type="http://schemas.openxmlformats.org/officeDocument/2006/relationships/hyperlink" Target="http://www.gmcgks.ru/index.php?id=21042" TargetMode="External"/><Relationship Id="rId25" Type="http://schemas.openxmlformats.org/officeDocument/2006/relationships/drawing" Target="../drawings/drawing1.xml"/><Relationship Id="rId2" Type="http://schemas.openxmlformats.org/officeDocument/2006/relationships/hyperlink" Target="http://support.eias.ru/index.php?a=add&amp;catid=5" TargetMode="External"/><Relationship Id="rId16" Type="http://schemas.openxmlformats.org/officeDocument/2006/relationships/hyperlink" Target="http://www.gmcgks.ru/index.php?id=21039" TargetMode="External"/><Relationship Id="rId20" Type="http://schemas.openxmlformats.org/officeDocument/2006/relationships/hyperlink" Target="http://support.eias.ru/index.php?a=add&amp;catid=5" TargetMode="External"/><Relationship Id="rId1" Type="http://schemas.openxmlformats.org/officeDocument/2006/relationships/hyperlink" Target="http://support.eias.ru/index.php?a=add&amp;catid=5" TargetMode="External"/><Relationship Id="rId6" Type="http://schemas.openxmlformats.org/officeDocument/2006/relationships/hyperlink" Target="http://www.gmcgks.ru/new_page_87.htm" TargetMode="External"/><Relationship Id="rId11" Type="http://schemas.openxmlformats.org/officeDocument/2006/relationships/hyperlink" Target="http://www.gmcgks.ru/new_page_83.htm" TargetMode="External"/><Relationship Id="rId24" Type="http://schemas.openxmlformats.org/officeDocument/2006/relationships/printerSettings" Target="../printerSettings/printerSettings1.bin"/><Relationship Id="rId5" Type="http://schemas.openxmlformats.org/officeDocument/2006/relationships/hyperlink" Target="http://www.gmcgks.ru/new_page_96.htm" TargetMode="External"/><Relationship Id="rId15" Type="http://schemas.openxmlformats.org/officeDocument/2006/relationships/hyperlink" Target="http://www.gmcgks.ru/index.php?id=21051" TargetMode="External"/><Relationship Id="rId23" Type="http://schemas.openxmlformats.org/officeDocument/2006/relationships/hyperlink" Target="http://support.eias.ru/index.php?a=add&amp;catid=5" TargetMode="External"/><Relationship Id="rId28" Type="http://schemas.openxmlformats.org/officeDocument/2006/relationships/image" Target="../media/image1.emf"/><Relationship Id="rId10" Type="http://schemas.openxmlformats.org/officeDocument/2006/relationships/hyperlink" Target="http://www.gmcgks.ru/new_page_80.htm" TargetMode="External"/><Relationship Id="rId19" Type="http://schemas.openxmlformats.org/officeDocument/2006/relationships/hyperlink" Target="http://www.gmcgks.ru/index.php?id=21053" TargetMode="External"/><Relationship Id="rId4" Type="http://schemas.openxmlformats.org/officeDocument/2006/relationships/hyperlink" Target="http://www.fstrf.ru/regions/region/showlist" TargetMode="External"/><Relationship Id="rId9" Type="http://schemas.openxmlformats.org/officeDocument/2006/relationships/hyperlink" Target="http://www.gmcgks.ru/new_page_94.htm" TargetMode="External"/><Relationship Id="rId14" Type="http://schemas.openxmlformats.org/officeDocument/2006/relationships/hyperlink" Target="http://www.gmcgks.ru/index.php?id=21052" TargetMode="External"/><Relationship Id="rId22" Type="http://schemas.openxmlformats.org/officeDocument/2006/relationships/hyperlink" Target="http://eias.ru/?page=show_distrs" TargetMode="External"/><Relationship Id="rId27"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5.vml"/><Relationship Id="rId1" Type="http://schemas.openxmlformats.org/officeDocument/2006/relationships/drawing" Target="../drawings/drawing4.xml"/><Relationship Id="rId4" Type="http://schemas.openxmlformats.org/officeDocument/2006/relationships/image" Target="../media/image19.emf"/></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Instruction"/>
  <dimension ref="A1:AC114"/>
  <sheetViews>
    <sheetView showGridLines="0" workbookViewId="0"/>
  </sheetViews>
  <sheetFormatPr defaultRowHeight="14.25" x14ac:dyDescent="0.2"/>
  <cols>
    <col min="1" max="1" width="3.28515625" style="100" customWidth="1"/>
    <col min="2" max="2" width="8.7109375" style="100" customWidth="1"/>
    <col min="3" max="3" width="22.28515625" style="100" customWidth="1"/>
    <col min="4" max="4" width="4.28515625" style="100" customWidth="1"/>
    <col min="5" max="6" width="4.42578125" style="100" customWidth="1"/>
    <col min="7" max="7" width="4.5703125" style="100" customWidth="1"/>
    <col min="8" max="24" width="4.42578125" style="100" customWidth="1"/>
    <col min="25" max="25" width="4.42578125" style="101" customWidth="1"/>
    <col min="26" max="26" width="9.140625" style="100"/>
    <col min="27" max="27" width="0" style="100" hidden="1" customWidth="1"/>
    <col min="28" max="16384" width="9.140625" style="100"/>
  </cols>
  <sheetData>
    <row r="1" spans="1:29" ht="10.5" customHeight="1" x14ac:dyDescent="0.2">
      <c r="A1" s="99"/>
      <c r="AA1" s="100" t="s">
        <v>617</v>
      </c>
    </row>
    <row r="2" spans="1:29" ht="16.5" customHeight="1" x14ac:dyDescent="0.35">
      <c r="B2" s="326" t="str">
        <f>"Код шаблона: " &amp; GetCode()</f>
        <v>Код шаблона: FORMA1.BH</v>
      </c>
      <c r="C2" s="326"/>
      <c r="D2" s="326"/>
      <c r="E2" s="326"/>
      <c r="F2" s="326"/>
      <c r="G2" s="326"/>
      <c r="H2" s="102"/>
      <c r="I2" s="102"/>
      <c r="J2" s="102"/>
      <c r="K2" s="102"/>
      <c r="L2" s="102"/>
      <c r="M2" s="102"/>
      <c r="N2" s="102"/>
      <c r="O2" s="102"/>
      <c r="P2" s="102"/>
      <c r="Q2" s="102"/>
      <c r="R2" s="102"/>
      <c r="S2" s="102"/>
      <c r="T2" s="102"/>
      <c r="U2" s="102"/>
      <c r="V2" s="103"/>
      <c r="W2" s="102"/>
      <c r="X2" s="102"/>
    </row>
    <row r="3" spans="1:29" ht="18" customHeight="1" x14ac:dyDescent="0.35">
      <c r="B3" s="327" t="str">
        <f>"Версия " &amp; Getversion()</f>
        <v>Версия 1.0.1</v>
      </c>
      <c r="C3" s="327"/>
      <c r="D3" s="104"/>
      <c r="E3" s="104"/>
      <c r="F3" s="104"/>
      <c r="G3" s="104"/>
      <c r="H3" s="103"/>
      <c r="I3" s="103"/>
      <c r="J3" s="103"/>
      <c r="K3" s="103"/>
      <c r="L3" s="103"/>
      <c r="M3" s="103"/>
      <c r="N3" s="103"/>
      <c r="O3" s="103"/>
      <c r="P3" s="103"/>
      <c r="Q3" s="103"/>
      <c r="R3" s="103"/>
      <c r="S3" s="102"/>
      <c r="T3" s="102"/>
      <c r="U3" s="102"/>
      <c r="V3" s="103"/>
      <c r="W3" s="103"/>
      <c r="X3" s="103"/>
      <c r="Y3" s="103"/>
    </row>
    <row r="4" spans="1:29" ht="6" customHeight="1" x14ac:dyDescent="0.35">
      <c r="B4" s="105"/>
      <c r="C4" s="106"/>
      <c r="D4" s="103"/>
      <c r="E4" s="103"/>
      <c r="F4" s="103"/>
      <c r="G4" s="103"/>
      <c r="H4" s="103"/>
      <c r="I4" s="103"/>
      <c r="J4" s="103"/>
      <c r="K4" s="103"/>
      <c r="L4" s="103"/>
      <c r="M4" s="103"/>
      <c r="N4" s="103"/>
      <c r="O4" s="103"/>
      <c r="P4" s="103"/>
      <c r="Q4" s="103"/>
      <c r="R4" s="103"/>
      <c r="S4" s="103"/>
      <c r="T4" s="103"/>
      <c r="U4" s="103"/>
      <c r="V4" s="103"/>
      <c r="W4" s="103"/>
      <c r="X4" s="103"/>
      <c r="Y4" s="103"/>
    </row>
    <row r="5" spans="1:29" ht="32.25" customHeight="1" x14ac:dyDescent="0.2">
      <c r="A5" s="107"/>
      <c r="B5" s="328" t="s">
        <v>531</v>
      </c>
      <c r="C5" s="329"/>
      <c r="D5" s="329"/>
      <c r="E5" s="329"/>
      <c r="F5" s="329"/>
      <c r="G5" s="329"/>
      <c r="H5" s="329"/>
      <c r="I5" s="329"/>
      <c r="J5" s="329"/>
      <c r="K5" s="329"/>
      <c r="L5" s="329"/>
      <c r="M5" s="329"/>
      <c r="N5" s="329"/>
      <c r="O5" s="329"/>
      <c r="P5" s="329"/>
      <c r="Q5" s="329"/>
      <c r="R5" s="329"/>
      <c r="S5" s="329"/>
      <c r="T5" s="329"/>
      <c r="U5" s="329"/>
      <c r="V5" s="329"/>
      <c r="W5" s="329"/>
      <c r="X5" s="329"/>
      <c r="Y5" s="330"/>
      <c r="Z5" s="107"/>
      <c r="AB5" s="108"/>
      <c r="AC5" s="108"/>
    </row>
    <row r="6" spans="1:29" ht="9.75" customHeight="1" x14ac:dyDescent="0.2">
      <c r="A6" s="106"/>
      <c r="B6" s="193"/>
      <c r="C6" s="127"/>
      <c r="D6" s="112"/>
      <c r="E6" s="116"/>
      <c r="F6" s="116"/>
      <c r="G6" s="116"/>
      <c r="H6" s="116"/>
      <c r="I6" s="116"/>
      <c r="J6" s="116"/>
      <c r="K6" s="116"/>
      <c r="L6" s="116"/>
      <c r="M6" s="116"/>
      <c r="N6" s="116"/>
      <c r="O6" s="116"/>
      <c r="P6" s="116"/>
      <c r="Q6" s="116"/>
      <c r="R6" s="116"/>
      <c r="S6" s="116"/>
      <c r="T6" s="116"/>
      <c r="U6" s="116"/>
      <c r="V6" s="116"/>
      <c r="W6" s="116"/>
      <c r="X6" s="116"/>
      <c r="Y6" s="170"/>
      <c r="Z6" s="106"/>
    </row>
    <row r="7" spans="1:29" ht="15" customHeight="1" x14ac:dyDescent="0.2">
      <c r="A7" s="106"/>
      <c r="B7" s="110"/>
      <c r="C7" s="111"/>
      <c r="D7" s="112"/>
      <c r="E7" s="331" t="s">
        <v>618</v>
      </c>
      <c r="F7" s="331"/>
      <c r="G7" s="331"/>
      <c r="H7" s="331"/>
      <c r="I7" s="331"/>
      <c r="J7" s="331"/>
      <c r="K7" s="331"/>
      <c r="L7" s="331"/>
      <c r="M7" s="331"/>
      <c r="N7" s="331"/>
      <c r="O7" s="331"/>
      <c r="P7" s="331"/>
      <c r="Q7" s="331"/>
      <c r="R7" s="331"/>
      <c r="S7" s="331"/>
      <c r="T7" s="331"/>
      <c r="U7" s="331"/>
      <c r="V7" s="331"/>
      <c r="W7" s="331"/>
      <c r="X7" s="331"/>
      <c r="Y7" s="170"/>
      <c r="Z7" s="106"/>
    </row>
    <row r="8" spans="1:29" ht="15" customHeight="1" x14ac:dyDescent="0.2">
      <c r="A8" s="106"/>
      <c r="B8" s="110"/>
      <c r="C8" s="111"/>
      <c r="D8" s="112"/>
      <c r="E8" s="331"/>
      <c r="F8" s="331"/>
      <c r="G8" s="331"/>
      <c r="H8" s="331"/>
      <c r="I8" s="331"/>
      <c r="J8" s="331"/>
      <c r="K8" s="331"/>
      <c r="L8" s="331"/>
      <c r="M8" s="331"/>
      <c r="N8" s="331"/>
      <c r="O8" s="331"/>
      <c r="P8" s="331"/>
      <c r="Q8" s="331"/>
      <c r="R8" s="331"/>
      <c r="S8" s="331"/>
      <c r="T8" s="331"/>
      <c r="U8" s="331"/>
      <c r="V8" s="331"/>
      <c r="W8" s="331"/>
      <c r="X8" s="331"/>
      <c r="Y8" s="170"/>
      <c r="Z8" s="106"/>
    </row>
    <row r="9" spans="1:29" ht="15" customHeight="1" x14ac:dyDescent="0.2">
      <c r="A9" s="106"/>
      <c r="B9" s="110"/>
      <c r="C9" s="111"/>
      <c r="D9" s="112"/>
      <c r="E9" s="331"/>
      <c r="F9" s="331"/>
      <c r="G9" s="331"/>
      <c r="H9" s="331"/>
      <c r="I9" s="331"/>
      <c r="J9" s="331"/>
      <c r="K9" s="331"/>
      <c r="L9" s="331"/>
      <c r="M9" s="331"/>
      <c r="N9" s="331"/>
      <c r="O9" s="331"/>
      <c r="P9" s="331"/>
      <c r="Q9" s="331"/>
      <c r="R9" s="331"/>
      <c r="S9" s="331"/>
      <c r="T9" s="331"/>
      <c r="U9" s="331"/>
      <c r="V9" s="331"/>
      <c r="W9" s="331"/>
      <c r="X9" s="331"/>
      <c r="Y9" s="170"/>
      <c r="Z9" s="106"/>
    </row>
    <row r="10" spans="1:29" ht="10.5" customHeight="1" x14ac:dyDescent="0.2">
      <c r="A10" s="106"/>
      <c r="B10" s="110"/>
      <c r="C10" s="111"/>
      <c r="D10" s="112"/>
      <c r="E10" s="331"/>
      <c r="F10" s="331"/>
      <c r="G10" s="331"/>
      <c r="H10" s="331"/>
      <c r="I10" s="331"/>
      <c r="J10" s="331"/>
      <c r="K10" s="331"/>
      <c r="L10" s="331"/>
      <c r="M10" s="331"/>
      <c r="N10" s="331"/>
      <c r="O10" s="331"/>
      <c r="P10" s="331"/>
      <c r="Q10" s="331"/>
      <c r="R10" s="331"/>
      <c r="S10" s="331"/>
      <c r="T10" s="331"/>
      <c r="U10" s="331"/>
      <c r="V10" s="331"/>
      <c r="W10" s="331"/>
      <c r="X10" s="331"/>
      <c r="Y10" s="170"/>
      <c r="Z10" s="106"/>
    </row>
    <row r="11" spans="1:29" ht="27" customHeight="1" x14ac:dyDescent="0.2">
      <c r="A11" s="106"/>
      <c r="B11" s="110"/>
      <c r="C11" s="111"/>
      <c r="D11" s="112"/>
      <c r="E11" s="331"/>
      <c r="F11" s="331"/>
      <c r="G11" s="331"/>
      <c r="H11" s="331"/>
      <c r="I11" s="331"/>
      <c r="J11" s="331"/>
      <c r="K11" s="331"/>
      <c r="L11" s="331"/>
      <c r="M11" s="331"/>
      <c r="N11" s="331"/>
      <c r="O11" s="331"/>
      <c r="P11" s="331"/>
      <c r="Q11" s="331"/>
      <c r="R11" s="331"/>
      <c r="S11" s="331"/>
      <c r="T11" s="331"/>
      <c r="U11" s="331"/>
      <c r="V11" s="331"/>
      <c r="W11" s="331"/>
      <c r="X11" s="331"/>
      <c r="Y11" s="170"/>
      <c r="Z11" s="106"/>
    </row>
    <row r="12" spans="1:29" ht="12" customHeight="1" x14ac:dyDescent="0.2">
      <c r="A12" s="106"/>
      <c r="B12" s="110"/>
      <c r="C12" s="111"/>
      <c r="D12" s="112"/>
      <c r="E12" s="331"/>
      <c r="F12" s="331"/>
      <c r="G12" s="331"/>
      <c r="H12" s="331"/>
      <c r="I12" s="331"/>
      <c r="J12" s="331"/>
      <c r="K12" s="331"/>
      <c r="L12" s="331"/>
      <c r="M12" s="331"/>
      <c r="N12" s="331"/>
      <c r="O12" s="331"/>
      <c r="P12" s="331"/>
      <c r="Q12" s="331"/>
      <c r="R12" s="331"/>
      <c r="S12" s="331"/>
      <c r="T12" s="331"/>
      <c r="U12" s="331"/>
      <c r="V12" s="331"/>
      <c r="W12" s="331"/>
      <c r="X12" s="331"/>
      <c r="Y12" s="170"/>
      <c r="Z12" s="106"/>
    </row>
    <row r="13" spans="1:29" ht="38.25" customHeight="1" x14ac:dyDescent="0.2">
      <c r="A13" s="106"/>
      <c r="B13" s="110"/>
      <c r="C13" s="111"/>
      <c r="D13" s="112"/>
      <c r="E13" s="331"/>
      <c r="F13" s="331"/>
      <c r="G13" s="331"/>
      <c r="H13" s="331"/>
      <c r="I13" s="331"/>
      <c r="J13" s="331"/>
      <c r="K13" s="331"/>
      <c r="L13" s="331"/>
      <c r="M13" s="331"/>
      <c r="N13" s="331"/>
      <c r="O13" s="331"/>
      <c r="P13" s="331"/>
      <c r="Q13" s="331"/>
      <c r="R13" s="331"/>
      <c r="S13" s="331"/>
      <c r="T13" s="331"/>
      <c r="U13" s="331"/>
      <c r="V13" s="331"/>
      <c r="W13" s="331"/>
      <c r="X13" s="331"/>
      <c r="Y13" s="171"/>
      <c r="Z13" s="106"/>
    </row>
    <row r="14" spans="1:29" ht="15" customHeight="1" x14ac:dyDescent="0.2">
      <c r="A14" s="106"/>
      <c r="B14" s="110"/>
      <c r="C14" s="111"/>
      <c r="D14" s="112"/>
      <c r="E14" s="331"/>
      <c r="F14" s="331"/>
      <c r="G14" s="331"/>
      <c r="H14" s="331"/>
      <c r="I14" s="331"/>
      <c r="J14" s="331"/>
      <c r="K14" s="331"/>
      <c r="L14" s="331"/>
      <c r="M14" s="331"/>
      <c r="N14" s="331"/>
      <c r="O14" s="331"/>
      <c r="P14" s="331"/>
      <c r="Q14" s="331"/>
      <c r="R14" s="331"/>
      <c r="S14" s="331"/>
      <c r="T14" s="331"/>
      <c r="U14" s="331"/>
      <c r="V14" s="331"/>
      <c r="W14" s="331"/>
      <c r="X14" s="331"/>
      <c r="Y14" s="170"/>
      <c r="Z14" s="106"/>
    </row>
    <row r="15" spans="1:29" ht="15" x14ac:dyDescent="0.2">
      <c r="A15" s="106"/>
      <c r="B15" s="110"/>
      <c r="C15" s="111"/>
      <c r="D15" s="112"/>
      <c r="E15" s="331"/>
      <c r="F15" s="331"/>
      <c r="G15" s="331"/>
      <c r="H15" s="331"/>
      <c r="I15" s="331"/>
      <c r="J15" s="331"/>
      <c r="K15" s="331"/>
      <c r="L15" s="331"/>
      <c r="M15" s="331"/>
      <c r="N15" s="331"/>
      <c r="O15" s="331"/>
      <c r="P15" s="331"/>
      <c r="Q15" s="331"/>
      <c r="R15" s="331"/>
      <c r="S15" s="331"/>
      <c r="T15" s="331"/>
      <c r="U15" s="331"/>
      <c r="V15" s="331"/>
      <c r="W15" s="331"/>
      <c r="X15" s="331"/>
      <c r="Y15" s="170"/>
      <c r="Z15" s="106"/>
    </row>
    <row r="16" spans="1:29" ht="15" x14ac:dyDescent="0.2">
      <c r="A16" s="106"/>
      <c r="B16" s="110"/>
      <c r="C16" s="111"/>
      <c r="D16" s="112"/>
      <c r="E16" s="331"/>
      <c r="F16" s="331"/>
      <c r="G16" s="331"/>
      <c r="H16" s="331"/>
      <c r="I16" s="331"/>
      <c r="J16" s="331"/>
      <c r="K16" s="331"/>
      <c r="L16" s="331"/>
      <c r="M16" s="331"/>
      <c r="N16" s="331"/>
      <c r="O16" s="331"/>
      <c r="P16" s="331"/>
      <c r="Q16" s="331"/>
      <c r="R16" s="331"/>
      <c r="S16" s="331"/>
      <c r="T16" s="331"/>
      <c r="U16" s="331"/>
      <c r="V16" s="331"/>
      <c r="W16" s="331"/>
      <c r="X16" s="331"/>
      <c r="Y16" s="170"/>
      <c r="Z16" s="106"/>
    </row>
    <row r="17" spans="1:26" ht="15" customHeight="1" x14ac:dyDescent="0.2">
      <c r="A17" s="106"/>
      <c r="B17" s="110"/>
      <c r="C17" s="111"/>
      <c r="D17" s="112"/>
      <c r="E17" s="331"/>
      <c r="F17" s="331"/>
      <c r="G17" s="331"/>
      <c r="H17" s="331"/>
      <c r="I17" s="331"/>
      <c r="J17" s="331"/>
      <c r="K17" s="331"/>
      <c r="L17" s="331"/>
      <c r="M17" s="331"/>
      <c r="N17" s="331"/>
      <c r="O17" s="331"/>
      <c r="P17" s="331"/>
      <c r="Q17" s="331"/>
      <c r="R17" s="331"/>
      <c r="S17" s="331"/>
      <c r="T17" s="331"/>
      <c r="U17" s="331"/>
      <c r="V17" s="331"/>
      <c r="W17" s="331"/>
      <c r="X17" s="331"/>
      <c r="Y17" s="170"/>
      <c r="Z17" s="106"/>
    </row>
    <row r="18" spans="1:26" ht="15" x14ac:dyDescent="0.2">
      <c r="A18" s="106"/>
      <c r="B18" s="110"/>
      <c r="C18" s="111"/>
      <c r="D18" s="112"/>
      <c r="E18" s="331"/>
      <c r="F18" s="331"/>
      <c r="G18" s="331"/>
      <c r="H18" s="331"/>
      <c r="I18" s="331"/>
      <c r="J18" s="331"/>
      <c r="K18" s="331"/>
      <c r="L18" s="331"/>
      <c r="M18" s="331"/>
      <c r="N18" s="331"/>
      <c r="O18" s="331"/>
      <c r="P18" s="331"/>
      <c r="Q18" s="331"/>
      <c r="R18" s="331"/>
      <c r="S18" s="331"/>
      <c r="T18" s="331"/>
      <c r="U18" s="331"/>
      <c r="V18" s="331"/>
      <c r="W18" s="331"/>
      <c r="X18" s="331"/>
      <c r="Y18" s="170"/>
      <c r="Z18" s="106"/>
    </row>
    <row r="19" spans="1:26" ht="61.5" customHeight="1" x14ac:dyDescent="0.2">
      <c r="A19" s="106"/>
      <c r="B19" s="110"/>
      <c r="C19" s="111"/>
      <c r="D19" s="113"/>
      <c r="E19" s="331"/>
      <c r="F19" s="331"/>
      <c r="G19" s="331"/>
      <c r="H19" s="331"/>
      <c r="I19" s="331"/>
      <c r="J19" s="331"/>
      <c r="K19" s="331"/>
      <c r="L19" s="331"/>
      <c r="M19" s="331"/>
      <c r="N19" s="331"/>
      <c r="O19" s="331"/>
      <c r="P19" s="331"/>
      <c r="Q19" s="331"/>
      <c r="R19" s="331"/>
      <c r="S19" s="331"/>
      <c r="T19" s="331"/>
      <c r="U19" s="331"/>
      <c r="V19" s="331"/>
      <c r="W19" s="331"/>
      <c r="X19" s="331"/>
      <c r="Y19" s="170"/>
      <c r="Z19" s="106"/>
    </row>
    <row r="20" spans="1:26" ht="15" hidden="1" x14ac:dyDescent="0.2">
      <c r="A20" s="106"/>
      <c r="B20" s="110"/>
      <c r="C20" s="111"/>
      <c r="D20" s="113"/>
      <c r="E20" s="114"/>
      <c r="F20" s="114"/>
      <c r="G20" s="114"/>
      <c r="H20" s="114"/>
      <c r="I20" s="114"/>
      <c r="J20" s="114"/>
      <c r="K20" s="114"/>
      <c r="L20" s="114"/>
      <c r="M20" s="114"/>
      <c r="N20" s="114"/>
      <c r="O20" s="114"/>
      <c r="P20" s="114"/>
      <c r="Q20" s="114"/>
      <c r="R20" s="114"/>
      <c r="S20" s="114"/>
      <c r="T20" s="114"/>
      <c r="U20" s="114"/>
      <c r="V20" s="114"/>
      <c r="W20" s="114"/>
      <c r="X20" s="114"/>
      <c r="Y20" s="170"/>
      <c r="Z20" s="106"/>
    </row>
    <row r="21" spans="1:26" ht="14.25" hidden="1" customHeight="1" x14ac:dyDescent="0.2">
      <c r="A21" s="106"/>
      <c r="B21" s="110"/>
      <c r="C21" s="111"/>
      <c r="D21" s="112"/>
      <c r="E21" s="115" t="s">
        <v>619</v>
      </c>
      <c r="F21" s="336" t="s">
        <v>620</v>
      </c>
      <c r="G21" s="337"/>
      <c r="H21" s="337"/>
      <c r="I21" s="337"/>
      <c r="J21" s="337"/>
      <c r="K21" s="337"/>
      <c r="L21" s="337"/>
      <c r="M21" s="337"/>
      <c r="N21" s="116"/>
      <c r="O21" s="117" t="s">
        <v>619</v>
      </c>
      <c r="P21" s="338" t="s">
        <v>621</v>
      </c>
      <c r="Q21" s="339"/>
      <c r="R21" s="339"/>
      <c r="S21" s="339"/>
      <c r="T21" s="339"/>
      <c r="U21" s="339"/>
      <c r="V21" s="339"/>
      <c r="W21" s="339"/>
      <c r="X21" s="339"/>
      <c r="Y21" s="170"/>
      <c r="Z21" s="106"/>
    </row>
    <row r="22" spans="1:26" ht="14.25" hidden="1" customHeight="1" x14ac:dyDescent="0.2">
      <c r="A22" s="106"/>
      <c r="B22" s="110"/>
      <c r="C22" s="111"/>
      <c r="D22" s="112"/>
      <c r="E22" s="118" t="s">
        <v>619</v>
      </c>
      <c r="F22" s="336" t="s">
        <v>622</v>
      </c>
      <c r="G22" s="337"/>
      <c r="H22" s="337"/>
      <c r="I22" s="337"/>
      <c r="J22" s="337"/>
      <c r="K22" s="337"/>
      <c r="L22" s="337"/>
      <c r="M22" s="337"/>
      <c r="N22" s="116"/>
      <c r="O22" s="119" t="s">
        <v>619</v>
      </c>
      <c r="P22" s="338" t="s">
        <v>623</v>
      </c>
      <c r="Q22" s="339"/>
      <c r="R22" s="339"/>
      <c r="S22" s="339"/>
      <c r="T22" s="339"/>
      <c r="U22" s="339"/>
      <c r="V22" s="339"/>
      <c r="W22" s="339"/>
      <c r="X22" s="339"/>
      <c r="Y22" s="170"/>
      <c r="Z22" s="106"/>
    </row>
    <row r="23" spans="1:26" ht="27" hidden="1" customHeight="1" x14ac:dyDescent="0.2">
      <c r="A23" s="106"/>
      <c r="B23" s="110"/>
      <c r="C23" s="111"/>
      <c r="D23" s="112"/>
      <c r="E23" s="109"/>
      <c r="F23" s="116"/>
      <c r="G23" s="116"/>
      <c r="H23" s="116"/>
      <c r="I23" s="116"/>
      <c r="J23" s="116"/>
      <c r="K23" s="116"/>
      <c r="L23" s="116"/>
      <c r="M23" s="116"/>
      <c r="N23" s="116"/>
      <c r="O23" s="109"/>
      <c r="P23" s="116"/>
      <c r="Q23" s="116"/>
      <c r="R23" s="116"/>
      <c r="S23" s="116"/>
      <c r="T23" s="116"/>
      <c r="U23" s="116"/>
      <c r="V23" s="116"/>
      <c r="W23" s="116"/>
      <c r="X23" s="116"/>
      <c r="Y23" s="170"/>
      <c r="Z23" s="106"/>
    </row>
    <row r="24" spans="1:26" ht="10.5" hidden="1" customHeight="1" x14ac:dyDescent="0.2">
      <c r="A24" s="106"/>
      <c r="B24" s="110"/>
      <c r="C24" s="111"/>
      <c r="D24" s="112"/>
      <c r="E24" s="116"/>
      <c r="F24" s="116"/>
      <c r="G24" s="116"/>
      <c r="H24" s="116"/>
      <c r="I24" s="116"/>
      <c r="J24" s="116"/>
      <c r="K24" s="116"/>
      <c r="L24" s="116"/>
      <c r="M24" s="116"/>
      <c r="N24" s="116"/>
      <c r="O24" s="116"/>
      <c r="P24" s="116"/>
      <c r="Q24" s="116"/>
      <c r="R24" s="116"/>
      <c r="S24" s="116"/>
      <c r="T24" s="116"/>
      <c r="U24" s="116"/>
      <c r="V24" s="116"/>
      <c r="W24" s="116"/>
      <c r="X24" s="116"/>
      <c r="Y24" s="170"/>
      <c r="Z24" s="106"/>
    </row>
    <row r="25" spans="1:26" ht="27" hidden="1" customHeight="1" x14ac:dyDescent="0.2">
      <c r="A25" s="106"/>
      <c r="B25" s="110"/>
      <c r="C25" s="111"/>
      <c r="D25" s="112"/>
      <c r="E25" s="116"/>
      <c r="F25" s="116"/>
      <c r="G25" s="116"/>
      <c r="H25" s="116"/>
      <c r="I25" s="116"/>
      <c r="J25" s="116"/>
      <c r="K25" s="116"/>
      <c r="L25" s="116"/>
      <c r="M25" s="116"/>
      <c r="N25" s="116"/>
      <c r="O25" s="116"/>
      <c r="P25" s="116"/>
      <c r="Q25" s="116"/>
      <c r="R25" s="116"/>
      <c r="S25" s="116"/>
      <c r="T25" s="116"/>
      <c r="U25" s="116"/>
      <c r="V25" s="116"/>
      <c r="W25" s="116"/>
      <c r="X25" s="116"/>
      <c r="Y25" s="170"/>
      <c r="Z25" s="106"/>
    </row>
    <row r="26" spans="1:26" ht="12" hidden="1" customHeight="1" x14ac:dyDescent="0.2">
      <c r="A26" s="106"/>
      <c r="B26" s="110"/>
      <c r="C26" s="111"/>
      <c r="D26" s="112"/>
      <c r="E26" s="116"/>
      <c r="F26" s="116"/>
      <c r="G26" s="116"/>
      <c r="H26" s="116"/>
      <c r="I26" s="116"/>
      <c r="J26" s="116"/>
      <c r="K26" s="116"/>
      <c r="L26" s="116"/>
      <c r="M26" s="116"/>
      <c r="N26" s="116"/>
      <c r="O26" s="116"/>
      <c r="P26" s="116"/>
      <c r="Q26" s="116"/>
      <c r="R26" s="116"/>
      <c r="S26" s="116"/>
      <c r="T26" s="116"/>
      <c r="U26" s="116"/>
      <c r="V26" s="116"/>
      <c r="W26" s="116"/>
      <c r="X26" s="116"/>
      <c r="Y26" s="170"/>
      <c r="Z26" s="106"/>
    </row>
    <row r="27" spans="1:26" ht="40.5" hidden="1" customHeight="1" x14ac:dyDescent="0.2">
      <c r="A27" s="106"/>
      <c r="B27" s="110"/>
      <c r="C27" s="111"/>
      <c r="D27" s="112"/>
      <c r="E27" s="116"/>
      <c r="F27" s="116"/>
      <c r="G27" s="116"/>
      <c r="H27" s="116"/>
      <c r="I27" s="116"/>
      <c r="J27" s="116"/>
      <c r="K27" s="116"/>
      <c r="L27" s="116"/>
      <c r="M27" s="116"/>
      <c r="N27" s="116"/>
      <c r="O27" s="116"/>
      <c r="P27" s="116"/>
      <c r="Q27" s="116"/>
      <c r="R27" s="116"/>
      <c r="S27" s="116"/>
      <c r="T27" s="116"/>
      <c r="U27" s="116"/>
      <c r="V27" s="116"/>
      <c r="W27" s="116"/>
      <c r="X27" s="116"/>
      <c r="Y27" s="170"/>
      <c r="Z27" s="106"/>
    </row>
    <row r="28" spans="1:26" ht="15" hidden="1" x14ac:dyDescent="0.2">
      <c r="A28" s="106"/>
      <c r="B28" s="110"/>
      <c r="C28" s="111"/>
      <c r="D28" s="112"/>
      <c r="E28" s="116"/>
      <c r="F28" s="116"/>
      <c r="G28" s="116"/>
      <c r="H28" s="116"/>
      <c r="I28" s="116"/>
      <c r="J28" s="116"/>
      <c r="K28" s="116"/>
      <c r="L28" s="116"/>
      <c r="M28" s="116"/>
      <c r="N28" s="116"/>
      <c r="O28" s="116"/>
      <c r="P28" s="116"/>
      <c r="Q28" s="116"/>
      <c r="R28" s="116"/>
      <c r="S28" s="116"/>
      <c r="T28" s="116"/>
      <c r="U28" s="116"/>
      <c r="V28" s="116"/>
      <c r="W28" s="116"/>
      <c r="X28" s="116"/>
      <c r="Y28" s="170"/>
      <c r="Z28" s="106"/>
    </row>
    <row r="29" spans="1:26" ht="15" hidden="1" x14ac:dyDescent="0.2">
      <c r="A29" s="106"/>
      <c r="B29" s="110"/>
      <c r="C29" s="111"/>
      <c r="D29" s="112"/>
      <c r="E29" s="116"/>
      <c r="F29" s="116"/>
      <c r="G29" s="116"/>
      <c r="H29" s="116"/>
      <c r="I29" s="116"/>
      <c r="J29" s="116"/>
      <c r="K29" s="116"/>
      <c r="L29" s="116"/>
      <c r="M29" s="116"/>
      <c r="N29" s="116"/>
      <c r="O29" s="116"/>
      <c r="P29" s="116"/>
      <c r="Q29" s="116"/>
      <c r="R29" s="116"/>
      <c r="S29" s="116"/>
      <c r="T29" s="116"/>
      <c r="U29" s="116"/>
      <c r="V29" s="116"/>
      <c r="W29" s="116"/>
      <c r="X29" s="116"/>
      <c r="Y29" s="170"/>
      <c r="Z29" s="106"/>
    </row>
    <row r="30" spans="1:26" ht="15" hidden="1" x14ac:dyDescent="0.2">
      <c r="A30" s="106"/>
      <c r="B30" s="110"/>
      <c r="C30" s="111"/>
      <c r="D30" s="112"/>
      <c r="E30" s="116"/>
      <c r="F30" s="116"/>
      <c r="G30" s="116"/>
      <c r="H30" s="116"/>
      <c r="I30" s="116"/>
      <c r="J30" s="116"/>
      <c r="K30" s="116"/>
      <c r="L30" s="116"/>
      <c r="M30" s="116"/>
      <c r="N30" s="116"/>
      <c r="O30" s="116"/>
      <c r="P30" s="116"/>
      <c r="Q30" s="116"/>
      <c r="R30" s="116"/>
      <c r="S30" s="116"/>
      <c r="T30" s="116"/>
      <c r="U30" s="116"/>
      <c r="V30" s="116"/>
      <c r="W30" s="116"/>
      <c r="X30" s="116"/>
      <c r="Y30" s="170"/>
      <c r="Z30" s="106"/>
    </row>
    <row r="31" spans="1:26" ht="15" hidden="1" x14ac:dyDescent="0.2">
      <c r="A31" s="106"/>
      <c r="B31" s="110"/>
      <c r="C31" s="111"/>
      <c r="D31" s="112"/>
      <c r="E31" s="116"/>
      <c r="F31" s="116"/>
      <c r="G31" s="116"/>
      <c r="H31" s="116"/>
      <c r="I31" s="116"/>
      <c r="J31" s="116"/>
      <c r="K31" s="116"/>
      <c r="L31" s="116"/>
      <c r="M31" s="116"/>
      <c r="N31" s="116"/>
      <c r="O31" s="116"/>
      <c r="P31" s="116"/>
      <c r="Q31" s="116"/>
      <c r="R31" s="116"/>
      <c r="S31" s="116"/>
      <c r="T31" s="116"/>
      <c r="U31" s="116"/>
      <c r="V31" s="116"/>
      <c r="W31" s="116"/>
      <c r="X31" s="116"/>
      <c r="Y31" s="170"/>
      <c r="Z31" s="106"/>
    </row>
    <row r="32" spans="1:26" ht="15" hidden="1" x14ac:dyDescent="0.2">
      <c r="A32" s="106"/>
      <c r="B32" s="110"/>
      <c r="C32" s="111"/>
      <c r="D32" s="112"/>
      <c r="E32" s="116"/>
      <c r="F32" s="116"/>
      <c r="G32" s="116"/>
      <c r="H32" s="116"/>
      <c r="I32" s="116"/>
      <c r="J32" s="116"/>
      <c r="K32" s="116"/>
      <c r="L32" s="116"/>
      <c r="M32" s="116"/>
      <c r="N32" s="116"/>
      <c r="O32" s="116"/>
      <c r="P32" s="116"/>
      <c r="Q32" s="116"/>
      <c r="R32" s="116"/>
      <c r="S32" s="116"/>
      <c r="T32" s="116"/>
      <c r="U32" s="116"/>
      <c r="V32" s="116"/>
      <c r="W32" s="116"/>
      <c r="X32" s="116"/>
      <c r="Y32" s="170"/>
      <c r="Z32" s="106"/>
    </row>
    <row r="33" spans="1:26" ht="18.75" hidden="1" customHeight="1" x14ac:dyDescent="0.2">
      <c r="A33" s="106"/>
      <c r="B33" s="110"/>
      <c r="C33" s="111"/>
      <c r="D33" s="113"/>
      <c r="E33" s="114"/>
      <c r="F33" s="114"/>
      <c r="G33" s="114"/>
      <c r="H33" s="114"/>
      <c r="I33" s="114"/>
      <c r="J33" s="114"/>
      <c r="K33" s="114"/>
      <c r="L33" s="114"/>
      <c r="M33" s="114"/>
      <c r="N33" s="114"/>
      <c r="O33" s="114"/>
      <c r="P33" s="114"/>
      <c r="Q33" s="114"/>
      <c r="R33" s="114"/>
      <c r="S33" s="114"/>
      <c r="T33" s="114"/>
      <c r="U33" s="114"/>
      <c r="V33" s="114"/>
      <c r="W33" s="114"/>
      <c r="X33" s="114"/>
      <c r="Y33" s="170"/>
      <c r="Z33" s="106"/>
    </row>
    <row r="34" spans="1:26" ht="15" hidden="1" x14ac:dyDescent="0.2">
      <c r="A34" s="106"/>
      <c r="B34" s="110"/>
      <c r="C34" s="111"/>
      <c r="D34" s="113"/>
      <c r="E34" s="114"/>
      <c r="F34" s="114"/>
      <c r="G34" s="114"/>
      <c r="H34" s="114"/>
      <c r="I34" s="114"/>
      <c r="J34" s="114"/>
      <c r="K34" s="114"/>
      <c r="L34" s="114"/>
      <c r="M34" s="114"/>
      <c r="N34" s="114"/>
      <c r="O34" s="114"/>
      <c r="P34" s="114"/>
      <c r="Q34" s="114"/>
      <c r="R34" s="114"/>
      <c r="S34" s="114"/>
      <c r="T34" s="114"/>
      <c r="U34" s="114"/>
      <c r="V34" s="114"/>
      <c r="W34" s="114"/>
      <c r="X34" s="114"/>
      <c r="Y34" s="170"/>
      <c r="Z34" s="106"/>
    </row>
    <row r="35" spans="1:26" ht="24" hidden="1" customHeight="1" x14ac:dyDescent="0.2">
      <c r="A35" s="106"/>
      <c r="B35" s="110"/>
      <c r="C35" s="111"/>
      <c r="D35" s="112"/>
      <c r="E35" s="340" t="s">
        <v>624</v>
      </c>
      <c r="F35" s="340"/>
      <c r="G35" s="340"/>
      <c r="H35" s="340"/>
      <c r="I35" s="340"/>
      <c r="J35" s="340"/>
      <c r="K35" s="340"/>
      <c r="L35" s="340"/>
      <c r="M35" s="340"/>
      <c r="N35" s="340"/>
      <c r="O35" s="340"/>
      <c r="P35" s="340"/>
      <c r="Q35" s="340"/>
      <c r="R35" s="340"/>
      <c r="S35" s="340"/>
      <c r="T35" s="340"/>
      <c r="U35" s="340"/>
      <c r="V35" s="340"/>
      <c r="W35" s="340"/>
      <c r="X35" s="340"/>
      <c r="Y35" s="170"/>
      <c r="Z35" s="106"/>
    </row>
    <row r="36" spans="1:26" ht="38.25" hidden="1" customHeight="1" x14ac:dyDescent="0.2">
      <c r="A36" s="106"/>
      <c r="B36" s="110"/>
      <c r="C36" s="111"/>
      <c r="D36" s="112"/>
      <c r="E36" s="340"/>
      <c r="F36" s="340"/>
      <c r="G36" s="340"/>
      <c r="H36" s="340"/>
      <c r="I36" s="340"/>
      <c r="J36" s="340"/>
      <c r="K36" s="340"/>
      <c r="L36" s="340"/>
      <c r="M36" s="340"/>
      <c r="N36" s="340"/>
      <c r="O36" s="340"/>
      <c r="P36" s="340"/>
      <c r="Q36" s="340"/>
      <c r="R36" s="340"/>
      <c r="S36" s="340"/>
      <c r="T36" s="340"/>
      <c r="U36" s="340"/>
      <c r="V36" s="340"/>
      <c r="W36" s="340"/>
      <c r="X36" s="340"/>
      <c r="Y36" s="170"/>
      <c r="Z36" s="106"/>
    </row>
    <row r="37" spans="1:26" ht="9.75" hidden="1" customHeight="1" x14ac:dyDescent="0.2">
      <c r="A37" s="106"/>
      <c r="B37" s="110"/>
      <c r="C37" s="111"/>
      <c r="D37" s="112"/>
      <c r="E37" s="340"/>
      <c r="F37" s="340"/>
      <c r="G37" s="340"/>
      <c r="H37" s="340"/>
      <c r="I37" s="340"/>
      <c r="J37" s="340"/>
      <c r="K37" s="340"/>
      <c r="L37" s="340"/>
      <c r="M37" s="340"/>
      <c r="N37" s="340"/>
      <c r="O37" s="340"/>
      <c r="P37" s="340"/>
      <c r="Q37" s="340"/>
      <c r="R37" s="340"/>
      <c r="S37" s="340"/>
      <c r="T37" s="340"/>
      <c r="U37" s="340"/>
      <c r="V37" s="340"/>
      <c r="W37" s="340"/>
      <c r="X37" s="340"/>
      <c r="Y37" s="170"/>
      <c r="Z37" s="106"/>
    </row>
    <row r="38" spans="1:26" ht="51" hidden="1" customHeight="1" x14ac:dyDescent="0.2">
      <c r="A38" s="106"/>
      <c r="B38" s="110"/>
      <c r="C38" s="111"/>
      <c r="D38" s="112"/>
      <c r="E38" s="340"/>
      <c r="F38" s="340"/>
      <c r="G38" s="340"/>
      <c r="H38" s="340"/>
      <c r="I38" s="340"/>
      <c r="J38" s="340"/>
      <c r="K38" s="340"/>
      <c r="L38" s="340"/>
      <c r="M38" s="340"/>
      <c r="N38" s="340"/>
      <c r="O38" s="340"/>
      <c r="P38" s="340"/>
      <c r="Q38" s="340"/>
      <c r="R38" s="340"/>
      <c r="S38" s="340"/>
      <c r="T38" s="340"/>
      <c r="U38" s="340"/>
      <c r="V38" s="340"/>
      <c r="W38" s="340"/>
      <c r="X38" s="340"/>
      <c r="Y38" s="170"/>
      <c r="Z38" s="106"/>
    </row>
    <row r="39" spans="1:26" ht="15" hidden="1" customHeight="1" x14ac:dyDescent="0.2">
      <c r="A39" s="106"/>
      <c r="B39" s="110"/>
      <c r="C39" s="111"/>
      <c r="D39" s="112"/>
      <c r="E39" s="340"/>
      <c r="F39" s="340"/>
      <c r="G39" s="340"/>
      <c r="H39" s="340"/>
      <c r="I39" s="340"/>
      <c r="J39" s="340"/>
      <c r="K39" s="340"/>
      <c r="L39" s="340"/>
      <c r="M39" s="340"/>
      <c r="N39" s="340"/>
      <c r="O39" s="340"/>
      <c r="P39" s="340"/>
      <c r="Q39" s="340"/>
      <c r="R39" s="340"/>
      <c r="S39" s="340"/>
      <c r="T39" s="340"/>
      <c r="U39" s="340"/>
      <c r="V39" s="340"/>
      <c r="W39" s="340"/>
      <c r="X39" s="340"/>
      <c r="Y39" s="170"/>
      <c r="Z39" s="106"/>
    </row>
    <row r="40" spans="1:26" ht="14.25" hidden="1" customHeight="1" x14ac:dyDescent="0.2">
      <c r="A40" s="106"/>
      <c r="B40" s="110"/>
      <c r="C40" s="111"/>
      <c r="D40" s="112"/>
      <c r="E40" s="341" t="s">
        <v>625</v>
      </c>
      <c r="F40" s="341"/>
      <c r="G40" s="341"/>
      <c r="H40" s="341"/>
      <c r="I40" s="341"/>
      <c r="J40" s="341"/>
      <c r="K40" s="341"/>
      <c r="L40" s="341"/>
      <c r="M40" s="341"/>
      <c r="N40" s="341"/>
      <c r="O40" s="341"/>
      <c r="P40" s="341"/>
      <c r="Q40" s="341"/>
      <c r="R40" s="341"/>
      <c r="S40" s="341"/>
      <c r="T40" s="341"/>
      <c r="U40" s="341"/>
      <c r="V40" s="341"/>
      <c r="W40" s="341"/>
      <c r="X40" s="341"/>
      <c r="Y40" s="170"/>
      <c r="Z40" s="106"/>
    </row>
    <row r="41" spans="1:26" ht="38.25" hidden="1" customHeight="1" x14ac:dyDescent="0.2">
      <c r="A41" s="106"/>
      <c r="B41" s="110"/>
      <c r="C41" s="111"/>
      <c r="D41" s="112"/>
      <c r="E41" s="340" t="s">
        <v>626</v>
      </c>
      <c r="F41" s="340"/>
      <c r="G41" s="340"/>
      <c r="H41" s="340"/>
      <c r="I41" s="340"/>
      <c r="J41" s="340"/>
      <c r="K41" s="340"/>
      <c r="L41" s="340"/>
      <c r="M41" s="340"/>
      <c r="N41" s="340"/>
      <c r="O41" s="340"/>
      <c r="P41" s="340"/>
      <c r="Q41" s="340"/>
      <c r="R41" s="340"/>
      <c r="S41" s="340"/>
      <c r="T41" s="340"/>
      <c r="U41" s="340"/>
      <c r="V41" s="340"/>
      <c r="W41" s="340"/>
      <c r="X41" s="340"/>
      <c r="Y41" s="170"/>
      <c r="Z41" s="106"/>
    </row>
    <row r="42" spans="1:26" ht="15" hidden="1" x14ac:dyDescent="0.2">
      <c r="A42" s="106"/>
      <c r="B42" s="110"/>
      <c r="C42" s="111"/>
      <c r="D42" s="112"/>
      <c r="E42" s="340"/>
      <c r="F42" s="340"/>
      <c r="G42" s="340"/>
      <c r="H42" s="340"/>
      <c r="I42" s="340"/>
      <c r="J42" s="340"/>
      <c r="K42" s="340"/>
      <c r="L42" s="340"/>
      <c r="M42" s="340"/>
      <c r="N42" s="340"/>
      <c r="O42" s="340"/>
      <c r="P42" s="340"/>
      <c r="Q42" s="340"/>
      <c r="R42" s="340"/>
      <c r="S42" s="340"/>
      <c r="T42" s="340"/>
      <c r="U42" s="340"/>
      <c r="V42" s="340"/>
      <c r="W42" s="340"/>
      <c r="X42" s="340"/>
      <c r="Y42" s="170"/>
      <c r="Z42" s="106"/>
    </row>
    <row r="43" spans="1:26" ht="15" hidden="1" x14ac:dyDescent="0.2">
      <c r="A43" s="106"/>
      <c r="B43" s="110"/>
      <c r="C43" s="111"/>
      <c r="D43" s="112"/>
      <c r="E43" s="340"/>
      <c r="F43" s="340"/>
      <c r="G43" s="340"/>
      <c r="H43" s="340"/>
      <c r="I43" s="340"/>
      <c r="J43" s="340"/>
      <c r="K43" s="340"/>
      <c r="L43" s="340"/>
      <c r="M43" s="340"/>
      <c r="N43" s="340"/>
      <c r="O43" s="340"/>
      <c r="P43" s="340"/>
      <c r="Q43" s="340"/>
      <c r="R43" s="340"/>
      <c r="S43" s="340"/>
      <c r="T43" s="340"/>
      <c r="U43" s="340"/>
      <c r="V43" s="340"/>
      <c r="W43" s="340"/>
      <c r="X43" s="340"/>
      <c r="Y43" s="170"/>
      <c r="Z43" s="106"/>
    </row>
    <row r="44" spans="1:26" ht="33.75" hidden="1" customHeight="1" x14ac:dyDescent="0.2">
      <c r="A44" s="106"/>
      <c r="B44" s="110"/>
      <c r="C44" s="111"/>
      <c r="D44" s="113"/>
      <c r="E44" s="340"/>
      <c r="F44" s="340"/>
      <c r="G44" s="340"/>
      <c r="H44" s="340"/>
      <c r="I44" s="340"/>
      <c r="J44" s="340"/>
      <c r="K44" s="340"/>
      <c r="L44" s="340"/>
      <c r="M44" s="340"/>
      <c r="N44" s="340"/>
      <c r="O44" s="340"/>
      <c r="P44" s="340"/>
      <c r="Q44" s="340"/>
      <c r="R44" s="340"/>
      <c r="S44" s="340"/>
      <c r="T44" s="340"/>
      <c r="U44" s="340"/>
      <c r="V44" s="340"/>
      <c r="W44" s="340"/>
      <c r="X44" s="340"/>
      <c r="Y44" s="170"/>
      <c r="Z44" s="106"/>
    </row>
    <row r="45" spans="1:26" ht="15" hidden="1" x14ac:dyDescent="0.2">
      <c r="A45" s="106"/>
      <c r="B45" s="110"/>
      <c r="C45" s="111"/>
      <c r="D45" s="113"/>
      <c r="E45" s="340"/>
      <c r="F45" s="340"/>
      <c r="G45" s="340"/>
      <c r="H45" s="340"/>
      <c r="I45" s="340"/>
      <c r="J45" s="340"/>
      <c r="K45" s="340"/>
      <c r="L45" s="340"/>
      <c r="M45" s="340"/>
      <c r="N45" s="340"/>
      <c r="O45" s="340"/>
      <c r="P45" s="340"/>
      <c r="Q45" s="340"/>
      <c r="R45" s="340"/>
      <c r="S45" s="340"/>
      <c r="T45" s="340"/>
      <c r="U45" s="340"/>
      <c r="V45" s="340"/>
      <c r="W45" s="340"/>
      <c r="X45" s="340"/>
      <c r="Y45" s="170"/>
      <c r="Z45" s="106"/>
    </row>
    <row r="46" spans="1:26" ht="24" hidden="1" customHeight="1" x14ac:dyDescent="0.2">
      <c r="A46" s="106"/>
      <c r="B46" s="110"/>
      <c r="C46" s="111"/>
      <c r="D46" s="112"/>
      <c r="E46" s="343" t="s">
        <v>627</v>
      </c>
      <c r="F46" s="343"/>
      <c r="G46" s="343"/>
      <c r="H46" s="343"/>
      <c r="I46" s="343"/>
      <c r="J46" s="343"/>
      <c r="K46" s="343"/>
      <c r="L46" s="343"/>
      <c r="M46" s="343"/>
      <c r="N46" s="343"/>
      <c r="O46" s="343"/>
      <c r="P46" s="343"/>
      <c r="Q46" s="343"/>
      <c r="R46" s="343"/>
      <c r="S46" s="343"/>
      <c r="T46" s="343"/>
      <c r="U46" s="343"/>
      <c r="V46" s="343"/>
      <c r="W46" s="343"/>
      <c r="X46" s="343"/>
      <c r="Y46" s="170"/>
      <c r="Z46" s="106"/>
    </row>
    <row r="47" spans="1:26" ht="37.5" hidden="1" customHeight="1" x14ac:dyDescent="0.2">
      <c r="A47" s="106"/>
      <c r="B47" s="110"/>
      <c r="C47" s="111"/>
      <c r="D47" s="112"/>
      <c r="E47" s="343"/>
      <c r="F47" s="343"/>
      <c r="G47" s="343"/>
      <c r="H47" s="343"/>
      <c r="I47" s="343"/>
      <c r="J47" s="343"/>
      <c r="K47" s="343"/>
      <c r="L47" s="343"/>
      <c r="M47" s="343"/>
      <c r="N47" s="343"/>
      <c r="O47" s="343"/>
      <c r="P47" s="343"/>
      <c r="Q47" s="343"/>
      <c r="R47" s="343"/>
      <c r="S47" s="343"/>
      <c r="T47" s="343"/>
      <c r="U47" s="343"/>
      <c r="V47" s="343"/>
      <c r="W47" s="343"/>
      <c r="X47" s="343"/>
      <c r="Y47" s="170"/>
      <c r="Z47" s="106"/>
    </row>
    <row r="48" spans="1:26" ht="24" hidden="1" customHeight="1" x14ac:dyDescent="0.2">
      <c r="A48" s="106"/>
      <c r="B48" s="110"/>
      <c r="C48" s="111"/>
      <c r="D48" s="112"/>
      <c r="E48" s="343"/>
      <c r="F48" s="343"/>
      <c r="G48" s="343"/>
      <c r="H48" s="343"/>
      <c r="I48" s="343"/>
      <c r="J48" s="343"/>
      <c r="K48" s="343"/>
      <c r="L48" s="343"/>
      <c r="M48" s="343"/>
      <c r="N48" s="343"/>
      <c r="O48" s="343"/>
      <c r="P48" s="343"/>
      <c r="Q48" s="343"/>
      <c r="R48" s="343"/>
      <c r="S48" s="343"/>
      <c r="T48" s="343"/>
      <c r="U48" s="343"/>
      <c r="V48" s="343"/>
      <c r="W48" s="343"/>
      <c r="X48" s="343"/>
      <c r="Y48" s="170"/>
      <c r="Z48" s="106"/>
    </row>
    <row r="49" spans="1:26" ht="51" hidden="1" customHeight="1" x14ac:dyDescent="0.2">
      <c r="A49" s="106"/>
      <c r="B49" s="110"/>
      <c r="C49" s="111"/>
      <c r="D49" s="112"/>
      <c r="E49" s="343"/>
      <c r="F49" s="343"/>
      <c r="G49" s="343"/>
      <c r="H49" s="343"/>
      <c r="I49" s="343"/>
      <c r="J49" s="343"/>
      <c r="K49" s="343"/>
      <c r="L49" s="343"/>
      <c r="M49" s="343"/>
      <c r="N49" s="343"/>
      <c r="O49" s="343"/>
      <c r="P49" s="343"/>
      <c r="Q49" s="343"/>
      <c r="R49" s="343"/>
      <c r="S49" s="343"/>
      <c r="T49" s="343"/>
      <c r="U49" s="343"/>
      <c r="V49" s="343"/>
      <c r="W49" s="343"/>
      <c r="X49" s="343"/>
      <c r="Y49" s="170"/>
      <c r="Z49" s="106"/>
    </row>
    <row r="50" spans="1:26" ht="17.25" hidden="1" customHeight="1" x14ac:dyDescent="0.2">
      <c r="A50" s="106"/>
      <c r="B50" s="110"/>
      <c r="C50" s="111"/>
      <c r="D50" s="112"/>
      <c r="E50" s="343"/>
      <c r="F50" s="343"/>
      <c r="G50" s="343"/>
      <c r="H50" s="343"/>
      <c r="I50" s="343"/>
      <c r="J50" s="343"/>
      <c r="K50" s="343"/>
      <c r="L50" s="343"/>
      <c r="M50" s="343"/>
      <c r="N50" s="343"/>
      <c r="O50" s="343"/>
      <c r="P50" s="343"/>
      <c r="Q50" s="343"/>
      <c r="R50" s="343"/>
      <c r="S50" s="343"/>
      <c r="T50" s="343"/>
      <c r="U50" s="343"/>
      <c r="V50" s="343"/>
      <c r="W50" s="343"/>
      <c r="X50" s="343"/>
      <c r="Y50" s="170"/>
      <c r="Z50" s="106"/>
    </row>
    <row r="51" spans="1:26" ht="15" hidden="1" x14ac:dyDescent="0.2">
      <c r="A51" s="106"/>
      <c r="B51" s="110"/>
      <c r="C51" s="111"/>
      <c r="D51" s="112"/>
      <c r="E51" s="343"/>
      <c r="F51" s="343"/>
      <c r="G51" s="343"/>
      <c r="H51" s="343"/>
      <c r="I51" s="343"/>
      <c r="J51" s="343"/>
      <c r="K51" s="343"/>
      <c r="L51" s="343"/>
      <c r="M51" s="343"/>
      <c r="N51" s="343"/>
      <c r="O51" s="343"/>
      <c r="P51" s="343"/>
      <c r="Q51" s="343"/>
      <c r="R51" s="343"/>
      <c r="S51" s="343"/>
      <c r="T51" s="343"/>
      <c r="U51" s="343"/>
      <c r="V51" s="343"/>
      <c r="W51" s="343"/>
      <c r="X51" s="343"/>
      <c r="Y51" s="170"/>
      <c r="Z51" s="106"/>
    </row>
    <row r="52" spans="1:26" ht="15" hidden="1" x14ac:dyDescent="0.2">
      <c r="A52" s="106"/>
      <c r="B52" s="110"/>
      <c r="C52" s="111"/>
      <c r="D52" s="112"/>
      <c r="E52" s="343"/>
      <c r="F52" s="343"/>
      <c r="G52" s="343"/>
      <c r="H52" s="343"/>
      <c r="I52" s="343"/>
      <c r="J52" s="343"/>
      <c r="K52" s="343"/>
      <c r="L52" s="343"/>
      <c r="M52" s="343"/>
      <c r="N52" s="343"/>
      <c r="O52" s="343"/>
      <c r="P52" s="343"/>
      <c r="Q52" s="343"/>
      <c r="R52" s="343"/>
      <c r="S52" s="343"/>
      <c r="T52" s="343"/>
      <c r="U52" s="343"/>
      <c r="V52" s="343"/>
      <c r="W52" s="343"/>
      <c r="X52" s="343"/>
      <c r="Y52" s="170"/>
      <c r="Z52" s="106"/>
    </row>
    <row r="53" spans="1:26" ht="15" hidden="1" x14ac:dyDescent="0.2">
      <c r="A53" s="106"/>
      <c r="B53" s="110"/>
      <c r="C53" s="111"/>
      <c r="D53" s="112"/>
      <c r="E53" s="343"/>
      <c r="F53" s="343"/>
      <c r="G53" s="343"/>
      <c r="H53" s="343"/>
      <c r="I53" s="343"/>
      <c r="J53" s="343"/>
      <c r="K53" s="343"/>
      <c r="L53" s="343"/>
      <c r="M53" s="343"/>
      <c r="N53" s="343"/>
      <c r="O53" s="343"/>
      <c r="P53" s="343"/>
      <c r="Q53" s="343"/>
      <c r="R53" s="343"/>
      <c r="S53" s="343"/>
      <c r="T53" s="343"/>
      <c r="U53" s="343"/>
      <c r="V53" s="343"/>
      <c r="W53" s="343"/>
      <c r="X53" s="343"/>
      <c r="Y53" s="170"/>
      <c r="Z53" s="106"/>
    </row>
    <row r="54" spans="1:26" ht="15" hidden="1" x14ac:dyDescent="0.2">
      <c r="A54" s="106"/>
      <c r="B54" s="110"/>
      <c r="C54" s="111"/>
      <c r="D54" s="112"/>
      <c r="E54" s="343"/>
      <c r="F54" s="343"/>
      <c r="G54" s="343"/>
      <c r="H54" s="343"/>
      <c r="I54" s="343"/>
      <c r="J54" s="343"/>
      <c r="K54" s="343"/>
      <c r="L54" s="343"/>
      <c r="M54" s="343"/>
      <c r="N54" s="343"/>
      <c r="O54" s="343"/>
      <c r="P54" s="343"/>
      <c r="Q54" s="343"/>
      <c r="R54" s="343"/>
      <c r="S54" s="343"/>
      <c r="T54" s="343"/>
      <c r="U54" s="343"/>
      <c r="V54" s="343"/>
      <c r="W54" s="343"/>
      <c r="X54" s="343"/>
      <c r="Y54" s="170"/>
      <c r="Z54" s="106"/>
    </row>
    <row r="55" spans="1:26" ht="15" hidden="1" x14ac:dyDescent="0.2">
      <c r="A55" s="106"/>
      <c r="B55" s="110"/>
      <c r="C55" s="111"/>
      <c r="D55" s="112"/>
      <c r="E55" s="343"/>
      <c r="F55" s="343"/>
      <c r="G55" s="343"/>
      <c r="H55" s="343"/>
      <c r="I55" s="343"/>
      <c r="J55" s="343"/>
      <c r="K55" s="343"/>
      <c r="L55" s="343"/>
      <c r="M55" s="343"/>
      <c r="N55" s="343"/>
      <c r="O55" s="343"/>
      <c r="P55" s="343"/>
      <c r="Q55" s="343"/>
      <c r="R55" s="343"/>
      <c r="S55" s="343"/>
      <c r="T55" s="343"/>
      <c r="U55" s="343"/>
      <c r="V55" s="343"/>
      <c r="W55" s="343"/>
      <c r="X55" s="343"/>
      <c r="Y55" s="170"/>
      <c r="Z55" s="106"/>
    </row>
    <row r="56" spans="1:26" ht="25.5" hidden="1" customHeight="1" x14ac:dyDescent="0.2">
      <c r="A56" s="106"/>
      <c r="B56" s="110"/>
      <c r="C56" s="111"/>
      <c r="D56" s="113"/>
      <c r="E56" s="343"/>
      <c r="F56" s="343"/>
      <c r="G56" s="343"/>
      <c r="H56" s="343"/>
      <c r="I56" s="343"/>
      <c r="J56" s="343"/>
      <c r="K56" s="343"/>
      <c r="L56" s="343"/>
      <c r="M56" s="343"/>
      <c r="N56" s="343"/>
      <c r="O56" s="343"/>
      <c r="P56" s="343"/>
      <c r="Q56" s="343"/>
      <c r="R56" s="343"/>
      <c r="S56" s="343"/>
      <c r="T56" s="343"/>
      <c r="U56" s="343"/>
      <c r="V56" s="343"/>
      <c r="W56" s="343"/>
      <c r="X56" s="343"/>
      <c r="Y56" s="170"/>
      <c r="Z56" s="106"/>
    </row>
    <row r="57" spans="1:26" ht="15" hidden="1" x14ac:dyDescent="0.2">
      <c r="A57" s="106"/>
      <c r="B57" s="110"/>
      <c r="C57" s="111"/>
      <c r="D57" s="113"/>
      <c r="E57" s="343"/>
      <c r="F57" s="343"/>
      <c r="G57" s="343"/>
      <c r="H57" s="343"/>
      <c r="I57" s="343"/>
      <c r="J57" s="343"/>
      <c r="K57" s="343"/>
      <c r="L57" s="343"/>
      <c r="M57" s="343"/>
      <c r="N57" s="343"/>
      <c r="O57" s="343"/>
      <c r="P57" s="343"/>
      <c r="Q57" s="343"/>
      <c r="R57" s="343"/>
      <c r="S57" s="343"/>
      <c r="T57" s="343"/>
      <c r="U57" s="343"/>
      <c r="V57" s="343"/>
      <c r="W57" s="343"/>
      <c r="X57" s="343"/>
      <c r="Y57" s="170"/>
      <c r="Z57" s="106"/>
    </row>
    <row r="58" spans="1:26" ht="15" hidden="1" customHeight="1" x14ac:dyDescent="0.2">
      <c r="A58" s="106"/>
      <c r="B58" s="110"/>
      <c r="C58" s="111"/>
      <c r="D58" s="112"/>
      <c r="E58" s="335" t="s">
        <v>628</v>
      </c>
      <c r="F58" s="335"/>
      <c r="G58" s="335"/>
      <c r="H58" s="342" t="s">
        <v>629</v>
      </c>
      <c r="I58" s="342"/>
      <c r="J58" s="342"/>
      <c r="K58" s="342"/>
      <c r="L58" s="342"/>
      <c r="M58" s="342"/>
      <c r="N58" s="342"/>
      <c r="O58" s="342"/>
      <c r="P58" s="342"/>
      <c r="Q58" s="342"/>
      <c r="R58" s="342"/>
      <c r="S58" s="342"/>
      <c r="T58" s="342"/>
      <c r="U58" s="342"/>
      <c r="V58" s="342"/>
      <c r="W58" s="342"/>
      <c r="X58" s="342"/>
      <c r="Y58" s="170"/>
      <c r="Z58" s="106"/>
    </row>
    <row r="59" spans="1:26" ht="15" hidden="1" customHeight="1" x14ac:dyDescent="0.2">
      <c r="A59" s="106"/>
      <c r="B59" s="110"/>
      <c r="C59" s="111"/>
      <c r="D59" s="112"/>
      <c r="E59" s="335" t="s">
        <v>355</v>
      </c>
      <c r="F59" s="335"/>
      <c r="G59" s="335"/>
      <c r="H59" s="342" t="s">
        <v>356</v>
      </c>
      <c r="I59" s="342"/>
      <c r="J59" s="342"/>
      <c r="K59" s="342"/>
      <c r="L59" s="342"/>
      <c r="M59" s="342"/>
      <c r="N59" s="342"/>
      <c r="O59" s="342"/>
      <c r="P59" s="342"/>
      <c r="Q59" s="342"/>
      <c r="R59" s="342"/>
      <c r="S59" s="342"/>
      <c r="T59" s="342"/>
      <c r="U59" s="342"/>
      <c r="V59" s="342"/>
      <c r="W59" s="342"/>
      <c r="X59" s="342"/>
      <c r="Y59" s="170"/>
      <c r="Z59" s="106"/>
    </row>
    <row r="60" spans="1:26" ht="15" hidden="1" customHeight="1" x14ac:dyDescent="0.2">
      <c r="A60" s="106"/>
      <c r="B60" s="110"/>
      <c r="C60" s="111"/>
      <c r="D60" s="112"/>
      <c r="E60" s="120"/>
      <c r="F60" s="121"/>
      <c r="G60" s="122"/>
      <c r="H60" s="335" t="s">
        <v>630</v>
      </c>
      <c r="I60" s="335"/>
      <c r="J60" s="335"/>
      <c r="K60" s="335"/>
      <c r="L60" s="335"/>
      <c r="M60" s="335"/>
      <c r="N60" s="335"/>
      <c r="O60" s="335"/>
      <c r="P60" s="335"/>
      <c r="Q60" s="335"/>
      <c r="R60" s="335"/>
      <c r="S60" s="335"/>
      <c r="T60" s="335"/>
      <c r="U60" s="335"/>
      <c r="V60" s="335"/>
      <c r="W60" s="335"/>
      <c r="X60" s="335"/>
      <c r="Y60" s="170"/>
      <c r="Z60" s="106"/>
    </row>
    <row r="61" spans="1:26" ht="15" hidden="1" x14ac:dyDescent="0.2">
      <c r="A61" s="106"/>
      <c r="B61" s="110"/>
      <c r="C61" s="111"/>
      <c r="D61" s="112"/>
      <c r="E61" s="120"/>
      <c r="F61" s="121"/>
      <c r="G61" s="122"/>
      <c r="H61" s="335"/>
      <c r="I61" s="335"/>
      <c r="J61" s="335"/>
      <c r="K61" s="335"/>
      <c r="L61" s="335"/>
      <c r="M61" s="335"/>
      <c r="N61" s="335"/>
      <c r="O61" s="335"/>
      <c r="P61" s="335"/>
      <c r="Q61" s="335"/>
      <c r="R61" s="335"/>
      <c r="S61" s="335"/>
      <c r="T61" s="335"/>
      <c r="U61" s="335"/>
      <c r="V61" s="335"/>
      <c r="W61" s="335"/>
      <c r="X61" s="335"/>
      <c r="Y61" s="170"/>
      <c r="Z61" s="106"/>
    </row>
    <row r="62" spans="1:26" ht="27.75" hidden="1" customHeight="1" x14ac:dyDescent="0.2">
      <c r="A62" s="106"/>
      <c r="B62" s="110"/>
      <c r="C62" s="111"/>
      <c r="D62" s="112"/>
      <c r="E62" s="116"/>
      <c r="F62" s="116"/>
      <c r="G62" s="116"/>
      <c r="H62" s="116"/>
      <c r="I62" s="116"/>
      <c r="J62" s="116"/>
      <c r="K62" s="116"/>
      <c r="L62" s="116"/>
      <c r="M62" s="116"/>
      <c r="N62" s="116"/>
      <c r="O62" s="116"/>
      <c r="P62" s="116"/>
      <c r="Q62" s="116"/>
      <c r="R62" s="116"/>
      <c r="S62" s="116"/>
      <c r="T62" s="116"/>
      <c r="U62" s="116"/>
      <c r="V62" s="116"/>
      <c r="W62" s="116"/>
      <c r="X62" s="116"/>
      <c r="Y62" s="170"/>
      <c r="Z62" s="106"/>
    </row>
    <row r="63" spans="1:26" ht="15" hidden="1" x14ac:dyDescent="0.2">
      <c r="A63" s="106"/>
      <c r="B63" s="110"/>
      <c r="C63" s="111"/>
      <c r="D63" s="112"/>
      <c r="E63" s="116"/>
      <c r="F63" s="116"/>
      <c r="G63" s="116"/>
      <c r="H63" s="116"/>
      <c r="I63" s="116"/>
      <c r="J63" s="116"/>
      <c r="K63" s="116"/>
      <c r="L63" s="116"/>
      <c r="M63" s="116"/>
      <c r="N63" s="116"/>
      <c r="O63" s="116"/>
      <c r="P63" s="116"/>
      <c r="Q63" s="116"/>
      <c r="R63" s="116"/>
      <c r="S63" s="116"/>
      <c r="T63" s="116"/>
      <c r="U63" s="116"/>
      <c r="V63" s="116"/>
      <c r="W63" s="116"/>
      <c r="X63" s="116"/>
      <c r="Y63" s="170"/>
      <c r="Z63" s="106"/>
    </row>
    <row r="64" spans="1:26" ht="15" hidden="1" x14ac:dyDescent="0.2">
      <c r="A64" s="106"/>
      <c r="B64" s="110"/>
      <c r="C64" s="111"/>
      <c r="D64" s="112"/>
      <c r="E64" s="116"/>
      <c r="F64" s="116"/>
      <c r="G64" s="116"/>
      <c r="H64" s="116"/>
      <c r="I64" s="116"/>
      <c r="J64" s="116"/>
      <c r="K64" s="116"/>
      <c r="L64" s="116"/>
      <c r="M64" s="116"/>
      <c r="N64" s="116"/>
      <c r="O64" s="116"/>
      <c r="P64" s="116"/>
      <c r="Q64" s="116"/>
      <c r="R64" s="116"/>
      <c r="S64" s="116"/>
      <c r="T64" s="116"/>
      <c r="U64" s="116"/>
      <c r="V64" s="116"/>
      <c r="W64" s="116"/>
      <c r="X64" s="116"/>
      <c r="Y64" s="170"/>
      <c r="Z64" s="106"/>
    </row>
    <row r="65" spans="1:26" ht="15" hidden="1" x14ac:dyDescent="0.2">
      <c r="A65" s="106"/>
      <c r="B65" s="110"/>
      <c r="C65" s="111"/>
      <c r="D65" s="112"/>
      <c r="E65" s="116"/>
      <c r="F65" s="116"/>
      <c r="G65" s="116"/>
      <c r="H65" s="116"/>
      <c r="I65" s="116"/>
      <c r="J65" s="116"/>
      <c r="K65" s="116"/>
      <c r="L65" s="116"/>
      <c r="M65" s="116"/>
      <c r="N65" s="116"/>
      <c r="O65" s="116"/>
      <c r="P65" s="116"/>
      <c r="Q65" s="116"/>
      <c r="R65" s="116"/>
      <c r="S65" s="116"/>
      <c r="T65" s="116"/>
      <c r="U65" s="116"/>
      <c r="V65" s="116"/>
      <c r="W65" s="116"/>
      <c r="X65" s="116"/>
      <c r="Y65" s="170"/>
      <c r="Z65" s="106"/>
    </row>
    <row r="66" spans="1:26" ht="15" hidden="1" x14ac:dyDescent="0.2">
      <c r="A66" s="106"/>
      <c r="B66" s="110"/>
      <c r="C66" s="111"/>
      <c r="D66" s="112"/>
      <c r="E66" s="116"/>
      <c r="F66" s="116"/>
      <c r="G66" s="116"/>
      <c r="H66" s="116"/>
      <c r="I66" s="116"/>
      <c r="J66" s="116"/>
      <c r="K66" s="116"/>
      <c r="L66" s="116"/>
      <c r="M66" s="116"/>
      <c r="N66" s="116"/>
      <c r="O66" s="116"/>
      <c r="P66" s="116"/>
      <c r="Q66" s="116"/>
      <c r="R66" s="116"/>
      <c r="S66" s="116"/>
      <c r="T66" s="116"/>
      <c r="U66" s="116"/>
      <c r="V66" s="116"/>
      <c r="W66" s="116"/>
      <c r="X66" s="116"/>
      <c r="Y66" s="170"/>
      <c r="Z66" s="106"/>
    </row>
    <row r="67" spans="1:26" ht="17.25" hidden="1" customHeight="1" x14ac:dyDescent="0.2">
      <c r="A67" s="106"/>
      <c r="B67" s="110"/>
      <c r="C67" s="111"/>
      <c r="D67" s="112"/>
      <c r="E67" s="116"/>
      <c r="F67" s="116"/>
      <c r="G67" s="116"/>
      <c r="H67" s="116"/>
      <c r="I67" s="116"/>
      <c r="J67" s="116"/>
      <c r="K67" s="116"/>
      <c r="L67" s="116"/>
      <c r="M67" s="116"/>
      <c r="N67" s="116"/>
      <c r="O67" s="116"/>
      <c r="P67" s="116"/>
      <c r="Q67" s="116"/>
      <c r="R67" s="116"/>
      <c r="S67" s="116"/>
      <c r="T67" s="116"/>
      <c r="U67" s="116"/>
      <c r="V67" s="116"/>
      <c r="W67" s="116"/>
      <c r="X67" s="116"/>
      <c r="Y67" s="170"/>
      <c r="Z67" s="106"/>
    </row>
    <row r="68" spans="1:26" ht="89.25" hidden="1" customHeight="1" x14ac:dyDescent="0.2">
      <c r="A68" s="106"/>
      <c r="B68" s="110"/>
      <c r="C68" s="111"/>
      <c r="D68" s="113"/>
      <c r="E68" s="114"/>
      <c r="F68" s="114"/>
      <c r="G68" s="114"/>
      <c r="H68" s="114"/>
      <c r="I68" s="114"/>
      <c r="J68" s="114"/>
      <c r="K68" s="114"/>
      <c r="L68" s="114"/>
      <c r="M68" s="114"/>
      <c r="N68" s="114"/>
      <c r="O68" s="114"/>
      <c r="P68" s="114"/>
      <c r="Q68" s="114"/>
      <c r="R68" s="114"/>
      <c r="S68" s="114"/>
      <c r="T68" s="114"/>
      <c r="U68" s="114"/>
      <c r="V68" s="114"/>
      <c r="W68" s="114"/>
      <c r="X68" s="114"/>
      <c r="Y68" s="170"/>
      <c r="Z68" s="106"/>
    </row>
    <row r="69" spans="1:26" ht="15" hidden="1" x14ac:dyDescent="0.2">
      <c r="A69" s="106"/>
      <c r="B69" s="110"/>
      <c r="C69" s="111"/>
      <c r="D69" s="113"/>
      <c r="E69" s="114"/>
      <c r="F69" s="114"/>
      <c r="G69" s="114"/>
      <c r="H69" s="114"/>
      <c r="I69" s="114"/>
      <c r="J69" s="114"/>
      <c r="K69" s="114"/>
      <c r="L69" s="114"/>
      <c r="M69" s="114"/>
      <c r="N69" s="114"/>
      <c r="O69" s="114"/>
      <c r="P69" s="114"/>
      <c r="Q69" s="114"/>
      <c r="R69" s="114"/>
      <c r="S69" s="114"/>
      <c r="T69" s="114"/>
      <c r="U69" s="114"/>
      <c r="V69" s="114"/>
      <c r="W69" s="114"/>
      <c r="X69" s="114"/>
      <c r="Y69" s="170"/>
      <c r="Z69" s="106"/>
    </row>
    <row r="70" spans="1:26" ht="15" hidden="1" x14ac:dyDescent="0.2">
      <c r="A70" s="106"/>
      <c r="B70" s="110"/>
      <c r="C70" s="111"/>
      <c r="D70" s="112"/>
      <c r="E70" s="350" t="s">
        <v>635</v>
      </c>
      <c r="F70" s="350"/>
      <c r="G70" s="350"/>
      <c r="H70" s="350"/>
      <c r="I70" s="350"/>
      <c r="J70" s="350"/>
      <c r="K70" s="350"/>
      <c r="L70" s="350"/>
      <c r="M70" s="350"/>
      <c r="N70" s="350"/>
      <c r="O70" s="350"/>
      <c r="P70" s="350"/>
      <c r="Q70" s="350"/>
      <c r="R70" s="350"/>
      <c r="S70" s="350"/>
      <c r="T70" s="350"/>
      <c r="U70" s="350"/>
      <c r="V70" s="350"/>
      <c r="W70" s="350"/>
      <c r="X70" s="350"/>
      <c r="Y70" s="170"/>
      <c r="Z70" s="106"/>
    </row>
    <row r="71" spans="1:26" ht="15" hidden="1" x14ac:dyDescent="0.2">
      <c r="A71" s="106"/>
      <c r="B71" s="110"/>
      <c r="C71" s="111"/>
      <c r="D71" s="112"/>
      <c r="E71" s="124"/>
      <c r="F71" s="123"/>
      <c r="G71" s="123"/>
      <c r="H71" s="123"/>
      <c r="I71" s="123"/>
      <c r="J71" s="123"/>
      <c r="K71" s="123"/>
      <c r="L71" s="123"/>
      <c r="M71" s="123"/>
      <c r="N71" s="123"/>
      <c r="O71" s="123"/>
      <c r="P71" s="123"/>
      <c r="Q71" s="123"/>
      <c r="R71" s="123"/>
      <c r="S71" s="123"/>
      <c r="T71" s="123"/>
      <c r="U71" s="123"/>
      <c r="V71" s="123"/>
      <c r="W71" s="123"/>
      <c r="X71" s="123"/>
      <c r="Y71" s="170"/>
      <c r="Z71" s="106"/>
    </row>
    <row r="72" spans="1:26" ht="26.1" hidden="1" customHeight="1" x14ac:dyDescent="0.2">
      <c r="A72" s="106"/>
      <c r="B72" s="110"/>
      <c r="C72" s="111"/>
      <c r="D72" s="112"/>
      <c r="E72" s="351" t="s">
        <v>681</v>
      </c>
      <c r="F72" s="352"/>
      <c r="G72" s="344" t="s">
        <v>682</v>
      </c>
      <c r="H72" s="345"/>
      <c r="I72" s="345"/>
      <c r="J72" s="345"/>
      <c r="K72" s="345"/>
      <c r="L72" s="345"/>
      <c r="M72" s="345"/>
      <c r="N72" s="345"/>
      <c r="O72" s="345"/>
      <c r="P72" s="346"/>
      <c r="Q72" s="355"/>
      <c r="R72" s="356"/>
      <c r="S72" s="356"/>
      <c r="T72" s="356"/>
      <c r="U72" s="356"/>
      <c r="V72" s="356"/>
      <c r="W72" s="356"/>
      <c r="X72" s="357"/>
      <c r="Y72" s="187"/>
      <c r="Z72" s="106"/>
    </row>
    <row r="73" spans="1:26" ht="26.1" hidden="1" customHeight="1" x14ac:dyDescent="0.2">
      <c r="A73" s="106"/>
      <c r="B73" s="110"/>
      <c r="C73" s="111"/>
      <c r="D73" s="112"/>
      <c r="E73" s="353" t="s">
        <v>683</v>
      </c>
      <c r="F73" s="354"/>
      <c r="G73" s="347" t="s">
        <v>684</v>
      </c>
      <c r="H73" s="348"/>
      <c r="I73" s="348"/>
      <c r="J73" s="348"/>
      <c r="K73" s="348"/>
      <c r="L73" s="348"/>
      <c r="M73" s="348"/>
      <c r="N73" s="348"/>
      <c r="O73" s="348"/>
      <c r="P73" s="349"/>
      <c r="Q73" s="332" t="s">
        <v>708</v>
      </c>
      <c r="R73" s="333"/>
      <c r="S73" s="333"/>
      <c r="T73" s="333"/>
      <c r="U73" s="333"/>
      <c r="V73" s="333"/>
      <c r="W73" s="333"/>
      <c r="X73" s="334"/>
      <c r="Y73" s="188"/>
      <c r="Z73" s="106"/>
    </row>
    <row r="74" spans="1:26" ht="26.1" hidden="1" customHeight="1" x14ac:dyDescent="0.2">
      <c r="A74" s="106"/>
      <c r="B74" s="110"/>
      <c r="C74" s="111"/>
      <c r="D74" s="112"/>
      <c r="E74" s="351" t="s">
        <v>685</v>
      </c>
      <c r="F74" s="352"/>
      <c r="G74" s="344" t="s">
        <v>686</v>
      </c>
      <c r="H74" s="345"/>
      <c r="I74" s="345"/>
      <c r="J74" s="345"/>
      <c r="K74" s="345"/>
      <c r="L74" s="345"/>
      <c r="M74" s="345"/>
      <c r="N74" s="345"/>
      <c r="O74" s="345"/>
      <c r="P74" s="346"/>
      <c r="Q74" s="332" t="s">
        <v>707</v>
      </c>
      <c r="R74" s="333"/>
      <c r="S74" s="333"/>
      <c r="T74" s="333"/>
      <c r="U74" s="333"/>
      <c r="V74" s="333"/>
      <c r="W74" s="333"/>
      <c r="X74" s="334"/>
      <c r="Y74" s="188"/>
      <c r="Z74" s="106"/>
    </row>
    <row r="75" spans="1:26" ht="26.1" hidden="1" customHeight="1" x14ac:dyDescent="0.2">
      <c r="A75" s="106"/>
      <c r="B75" s="110"/>
      <c r="C75" s="111"/>
      <c r="D75" s="112"/>
      <c r="E75" s="353" t="s">
        <v>687</v>
      </c>
      <c r="F75" s="354"/>
      <c r="G75" s="347" t="s">
        <v>688</v>
      </c>
      <c r="H75" s="348"/>
      <c r="I75" s="348"/>
      <c r="J75" s="348"/>
      <c r="K75" s="348"/>
      <c r="L75" s="348"/>
      <c r="M75" s="348"/>
      <c r="N75" s="348"/>
      <c r="O75" s="348"/>
      <c r="P75" s="349"/>
      <c r="Q75" s="332" t="s">
        <v>702</v>
      </c>
      <c r="R75" s="333"/>
      <c r="S75" s="333"/>
      <c r="T75" s="333"/>
      <c r="U75" s="333"/>
      <c r="V75" s="333"/>
      <c r="W75" s="333"/>
      <c r="X75" s="334"/>
      <c r="Y75" s="188"/>
      <c r="Z75" s="106"/>
    </row>
    <row r="76" spans="1:26" ht="26.1" hidden="1" customHeight="1" x14ac:dyDescent="0.2">
      <c r="A76" s="106"/>
      <c r="B76" s="110"/>
      <c r="C76" s="111"/>
      <c r="D76" s="112"/>
      <c r="E76" s="351" t="s">
        <v>689</v>
      </c>
      <c r="F76" s="352"/>
      <c r="G76" s="344" t="s">
        <v>690</v>
      </c>
      <c r="H76" s="345"/>
      <c r="I76" s="345"/>
      <c r="J76" s="345"/>
      <c r="K76" s="345"/>
      <c r="L76" s="345"/>
      <c r="M76" s="345"/>
      <c r="N76" s="345"/>
      <c r="O76" s="345"/>
      <c r="P76" s="346"/>
      <c r="Q76" s="332" t="s">
        <v>703</v>
      </c>
      <c r="R76" s="333"/>
      <c r="S76" s="333"/>
      <c r="T76" s="333"/>
      <c r="U76" s="333"/>
      <c r="V76" s="333"/>
      <c r="W76" s="333"/>
      <c r="X76" s="334"/>
      <c r="Y76" s="188"/>
      <c r="Z76" s="106"/>
    </row>
    <row r="77" spans="1:26" ht="26.1" hidden="1" customHeight="1" x14ac:dyDescent="0.2">
      <c r="A77" s="106"/>
      <c r="B77" s="110"/>
      <c r="C77" s="111"/>
      <c r="D77" s="112"/>
      <c r="E77" s="351" t="s">
        <v>691</v>
      </c>
      <c r="F77" s="352"/>
      <c r="G77" s="344" t="s">
        <v>692</v>
      </c>
      <c r="H77" s="345"/>
      <c r="I77" s="345"/>
      <c r="J77" s="345"/>
      <c r="K77" s="345"/>
      <c r="L77" s="345"/>
      <c r="M77" s="345"/>
      <c r="N77" s="345"/>
      <c r="O77" s="345"/>
      <c r="P77" s="346"/>
      <c r="Q77" s="332" t="s">
        <v>704</v>
      </c>
      <c r="R77" s="333"/>
      <c r="S77" s="333"/>
      <c r="T77" s="333"/>
      <c r="U77" s="333"/>
      <c r="V77" s="333"/>
      <c r="W77" s="333"/>
      <c r="X77" s="334"/>
      <c r="Y77" s="188"/>
      <c r="Z77" s="106"/>
    </row>
    <row r="78" spans="1:26" ht="26.1" hidden="1" customHeight="1" x14ac:dyDescent="0.2">
      <c r="A78" s="106"/>
      <c r="B78" s="110"/>
      <c r="C78" s="111"/>
      <c r="D78" s="112"/>
      <c r="E78" s="363" t="s">
        <v>693</v>
      </c>
      <c r="F78" s="364"/>
      <c r="G78" s="368" t="s">
        <v>694</v>
      </c>
      <c r="H78" s="369"/>
      <c r="I78" s="369"/>
      <c r="J78" s="369"/>
      <c r="K78" s="369"/>
      <c r="L78" s="369"/>
      <c r="M78" s="369"/>
      <c r="N78" s="369"/>
      <c r="O78" s="369"/>
      <c r="P78" s="370"/>
      <c r="Q78" s="332" t="s">
        <v>705</v>
      </c>
      <c r="R78" s="333"/>
      <c r="S78" s="333"/>
      <c r="T78" s="333"/>
      <c r="U78" s="333"/>
      <c r="V78" s="333"/>
      <c r="W78" s="333"/>
      <c r="X78" s="334"/>
      <c r="Y78" s="188"/>
      <c r="Z78" s="106"/>
    </row>
    <row r="79" spans="1:26" ht="26.1" hidden="1" customHeight="1" x14ac:dyDescent="0.2">
      <c r="A79" s="106"/>
      <c r="B79" s="110"/>
      <c r="C79" s="111"/>
      <c r="D79" s="112"/>
      <c r="E79" s="363" t="s">
        <v>695</v>
      </c>
      <c r="F79" s="364"/>
      <c r="G79" s="368" t="s">
        <v>696</v>
      </c>
      <c r="H79" s="369"/>
      <c r="I79" s="369"/>
      <c r="J79" s="369"/>
      <c r="K79" s="369"/>
      <c r="L79" s="369"/>
      <c r="M79" s="369"/>
      <c r="N79" s="369"/>
      <c r="O79" s="369"/>
      <c r="P79" s="370"/>
      <c r="Q79" s="332" t="s">
        <v>706</v>
      </c>
      <c r="R79" s="333"/>
      <c r="S79" s="333"/>
      <c r="T79" s="333"/>
      <c r="U79" s="333"/>
      <c r="V79" s="333"/>
      <c r="W79" s="333"/>
      <c r="X79" s="334"/>
      <c r="Y79" s="188"/>
      <c r="Z79" s="106"/>
    </row>
    <row r="80" spans="1:26" ht="26.1" hidden="1" customHeight="1" x14ac:dyDescent="0.2">
      <c r="A80" s="106"/>
      <c r="B80" s="110"/>
      <c r="C80" s="111"/>
      <c r="D80" s="112"/>
      <c r="E80" s="363" t="s">
        <v>90</v>
      </c>
      <c r="F80" s="364"/>
      <c r="G80" s="368" t="s">
        <v>697</v>
      </c>
      <c r="H80" s="369"/>
      <c r="I80" s="369"/>
      <c r="J80" s="369"/>
      <c r="K80" s="369"/>
      <c r="L80" s="369"/>
      <c r="M80" s="369"/>
      <c r="N80" s="369"/>
      <c r="O80" s="369"/>
      <c r="P80" s="370"/>
      <c r="Q80" s="365" t="s">
        <v>698</v>
      </c>
      <c r="R80" s="366"/>
      <c r="S80" s="366"/>
      <c r="T80" s="366"/>
      <c r="U80" s="366"/>
      <c r="V80" s="366"/>
      <c r="W80" s="366"/>
      <c r="X80" s="367"/>
      <c r="Y80" s="188"/>
      <c r="Z80" s="106"/>
    </row>
    <row r="81" spans="1:26" ht="9.75" hidden="1" customHeight="1" x14ac:dyDescent="0.2">
      <c r="A81" s="106"/>
      <c r="B81" s="110"/>
      <c r="C81" s="111"/>
      <c r="D81" s="112"/>
      <c r="E81" s="125"/>
      <c r="F81" s="126"/>
      <c r="G81" s="126"/>
      <c r="H81" s="126"/>
      <c r="I81" s="126"/>
      <c r="J81" s="126"/>
      <c r="K81" s="126"/>
      <c r="L81" s="126"/>
      <c r="M81" s="126"/>
      <c r="N81" s="126"/>
      <c r="O81" s="126"/>
      <c r="P81" s="126"/>
      <c r="Q81" s="126"/>
      <c r="R81" s="126"/>
      <c r="S81" s="126"/>
      <c r="T81" s="126"/>
      <c r="U81" s="126"/>
      <c r="V81" s="126"/>
      <c r="W81" s="126"/>
      <c r="X81" s="126"/>
      <c r="Y81" s="170"/>
      <c r="Z81" s="106"/>
    </row>
    <row r="82" spans="1:26" ht="15" hidden="1" x14ac:dyDescent="0.2">
      <c r="A82" s="106"/>
      <c r="B82" s="110"/>
      <c r="C82" s="111"/>
      <c r="D82" s="112"/>
      <c r="E82" s="335"/>
      <c r="F82" s="335"/>
      <c r="G82" s="335"/>
      <c r="H82" s="359"/>
      <c r="I82" s="359"/>
      <c r="J82" s="359"/>
      <c r="K82" s="359"/>
      <c r="L82" s="359"/>
      <c r="M82" s="359"/>
      <c r="N82" s="359"/>
      <c r="O82" s="359"/>
      <c r="P82" s="359"/>
      <c r="Q82" s="359"/>
      <c r="R82" s="359"/>
      <c r="S82" s="359"/>
      <c r="T82" s="359"/>
      <c r="U82" s="359"/>
      <c r="V82" s="359"/>
      <c r="W82" s="359"/>
      <c r="X82" s="359"/>
      <c r="Y82" s="170"/>
      <c r="Z82" s="106"/>
    </row>
    <row r="83" spans="1:26" ht="15" hidden="1" customHeight="1" x14ac:dyDescent="0.2">
      <c r="A83" s="106"/>
      <c r="B83" s="110"/>
      <c r="C83" s="111"/>
      <c r="D83" s="112"/>
      <c r="E83" s="335" t="s">
        <v>628</v>
      </c>
      <c r="F83" s="335"/>
      <c r="G83" s="335"/>
      <c r="H83" s="360" t="s">
        <v>629</v>
      </c>
      <c r="I83" s="360"/>
      <c r="J83" s="360"/>
      <c r="K83" s="360"/>
      <c r="L83" s="360"/>
      <c r="M83" s="360"/>
      <c r="N83" s="360"/>
      <c r="O83" s="360"/>
      <c r="P83" s="360"/>
      <c r="Q83" s="360"/>
      <c r="R83" s="360"/>
      <c r="S83" s="360"/>
      <c r="T83" s="360"/>
      <c r="U83" s="360"/>
      <c r="V83" s="360"/>
      <c r="W83" s="360"/>
      <c r="X83" s="360"/>
      <c r="Y83" s="170"/>
      <c r="Z83" s="106"/>
    </row>
    <row r="84" spans="1:26" ht="15" hidden="1" customHeight="1" x14ac:dyDescent="0.2">
      <c r="A84" s="106"/>
      <c r="B84" s="110"/>
      <c r="C84" s="111"/>
      <c r="D84" s="112"/>
      <c r="E84" s="335"/>
      <c r="F84" s="335"/>
      <c r="G84" s="335"/>
      <c r="H84" s="361"/>
      <c r="I84" s="361"/>
      <c r="J84" s="361"/>
      <c r="K84" s="361"/>
      <c r="L84" s="361"/>
      <c r="M84" s="361"/>
      <c r="N84" s="361"/>
      <c r="O84" s="361"/>
      <c r="P84" s="361"/>
      <c r="Q84" s="361"/>
      <c r="R84" s="361"/>
      <c r="S84" s="361"/>
      <c r="T84" s="361"/>
      <c r="U84" s="361"/>
      <c r="V84" s="361"/>
      <c r="W84" s="361"/>
      <c r="X84" s="361"/>
      <c r="Y84" s="170"/>
      <c r="Z84" s="106"/>
    </row>
    <row r="85" spans="1:26" ht="15" hidden="1" customHeight="1" x14ac:dyDescent="0.2">
      <c r="A85" s="106"/>
      <c r="B85" s="110"/>
      <c r="C85" s="111"/>
      <c r="D85" s="112"/>
      <c r="E85" s="120"/>
      <c r="F85" s="121"/>
      <c r="G85" s="122"/>
      <c r="H85" s="335"/>
      <c r="I85" s="335"/>
      <c r="J85" s="335"/>
      <c r="K85" s="335"/>
      <c r="L85" s="335"/>
      <c r="M85" s="335"/>
      <c r="N85" s="335"/>
      <c r="O85" s="335"/>
      <c r="P85" s="335"/>
      <c r="Q85" s="335"/>
      <c r="R85" s="335"/>
      <c r="S85" s="335"/>
      <c r="T85" s="335"/>
      <c r="U85" s="335"/>
      <c r="V85" s="335"/>
      <c r="W85" s="335"/>
      <c r="X85" s="335"/>
      <c r="Y85" s="170"/>
      <c r="Z85" s="106"/>
    </row>
    <row r="86" spans="1:26" ht="15" hidden="1" x14ac:dyDescent="0.2">
      <c r="A86" s="106"/>
      <c r="B86" s="110"/>
      <c r="C86" s="111"/>
      <c r="D86" s="112"/>
      <c r="E86" s="116"/>
      <c r="F86" s="116"/>
      <c r="G86" s="116"/>
      <c r="H86" s="127"/>
      <c r="I86" s="127"/>
      <c r="J86" s="127"/>
      <c r="K86" s="127"/>
      <c r="L86" s="127"/>
      <c r="M86" s="127"/>
      <c r="N86" s="127"/>
      <c r="O86" s="127"/>
      <c r="P86" s="127"/>
      <c r="Q86" s="127"/>
      <c r="R86" s="127"/>
      <c r="S86" s="127"/>
      <c r="T86" s="127"/>
      <c r="U86" s="127"/>
      <c r="V86" s="127"/>
      <c r="W86" s="116"/>
      <c r="X86" s="116"/>
      <c r="Y86" s="170"/>
      <c r="Z86" s="106"/>
    </row>
    <row r="87" spans="1:26" ht="15" hidden="1" x14ac:dyDescent="0.2">
      <c r="A87" s="106"/>
      <c r="B87" s="110"/>
      <c r="C87" s="111"/>
      <c r="D87" s="112"/>
      <c r="E87" s="116"/>
      <c r="F87" s="116"/>
      <c r="G87" s="116"/>
      <c r="H87" s="116"/>
      <c r="I87" s="116"/>
      <c r="J87" s="116"/>
      <c r="K87" s="116"/>
      <c r="L87" s="116"/>
      <c r="M87" s="116"/>
      <c r="N87" s="116"/>
      <c r="O87" s="116"/>
      <c r="P87" s="116"/>
      <c r="Q87" s="116"/>
      <c r="R87" s="116"/>
      <c r="S87" s="116"/>
      <c r="T87" s="116"/>
      <c r="U87" s="116"/>
      <c r="V87" s="116"/>
      <c r="W87" s="116"/>
      <c r="X87" s="116"/>
      <c r="Y87" s="170"/>
      <c r="Z87" s="106"/>
    </row>
    <row r="88" spans="1:26" ht="15" hidden="1" x14ac:dyDescent="0.2">
      <c r="A88" s="106"/>
      <c r="B88" s="110"/>
      <c r="C88" s="111"/>
      <c r="D88" s="112"/>
      <c r="E88" s="116"/>
      <c r="F88" s="116"/>
      <c r="G88" s="116"/>
      <c r="H88" s="116"/>
      <c r="I88" s="116"/>
      <c r="J88" s="116"/>
      <c r="K88" s="116"/>
      <c r="L88" s="116"/>
      <c r="M88" s="116"/>
      <c r="N88" s="116"/>
      <c r="O88" s="116"/>
      <c r="P88" s="116"/>
      <c r="Q88" s="116"/>
      <c r="R88" s="116"/>
      <c r="S88" s="116"/>
      <c r="T88" s="116"/>
      <c r="U88" s="116"/>
      <c r="V88" s="116"/>
      <c r="W88" s="116"/>
      <c r="X88" s="116"/>
      <c r="Y88" s="170"/>
      <c r="Z88" s="106"/>
    </row>
    <row r="89" spans="1:26" ht="15" hidden="1" x14ac:dyDescent="0.2">
      <c r="A89" s="106"/>
      <c r="B89" s="110"/>
      <c r="C89" s="111"/>
      <c r="D89" s="112"/>
      <c r="E89" s="116"/>
      <c r="F89" s="116"/>
      <c r="G89" s="116"/>
      <c r="H89" s="116"/>
      <c r="I89" s="116"/>
      <c r="J89" s="116"/>
      <c r="K89" s="116"/>
      <c r="L89" s="116"/>
      <c r="M89" s="116"/>
      <c r="N89" s="116"/>
      <c r="O89" s="116"/>
      <c r="P89" s="116"/>
      <c r="Q89" s="116"/>
      <c r="R89" s="116"/>
      <c r="S89" s="116"/>
      <c r="T89" s="116"/>
      <c r="U89" s="116"/>
      <c r="V89" s="116"/>
      <c r="W89" s="116"/>
      <c r="X89" s="116"/>
      <c r="Y89" s="170"/>
      <c r="Z89" s="106"/>
    </row>
    <row r="90" spans="1:26" ht="15" hidden="1" x14ac:dyDescent="0.2">
      <c r="A90" s="106"/>
      <c r="B90" s="110"/>
      <c r="C90" s="111"/>
      <c r="D90" s="112"/>
      <c r="E90" s="116"/>
      <c r="F90" s="116"/>
      <c r="G90" s="116"/>
      <c r="H90" s="116"/>
      <c r="I90" s="116"/>
      <c r="J90" s="116"/>
      <c r="K90" s="116"/>
      <c r="L90" s="116"/>
      <c r="M90" s="116"/>
      <c r="N90" s="116"/>
      <c r="O90" s="116"/>
      <c r="P90" s="116"/>
      <c r="Q90" s="116"/>
      <c r="R90" s="116"/>
      <c r="S90" s="116"/>
      <c r="T90" s="116"/>
      <c r="U90" s="116"/>
      <c r="V90" s="116"/>
      <c r="W90" s="116"/>
      <c r="X90" s="116"/>
      <c r="Y90" s="170"/>
      <c r="Z90" s="106"/>
    </row>
    <row r="91" spans="1:26" ht="15" hidden="1" x14ac:dyDescent="0.2">
      <c r="A91" s="106"/>
      <c r="B91" s="110"/>
      <c r="C91" s="111"/>
      <c r="D91" s="112"/>
      <c r="E91" s="116"/>
      <c r="F91" s="116"/>
      <c r="G91" s="116"/>
      <c r="H91" s="116"/>
      <c r="I91" s="116"/>
      <c r="J91" s="116"/>
      <c r="K91" s="116"/>
      <c r="L91" s="116"/>
      <c r="M91" s="116"/>
      <c r="N91" s="116"/>
      <c r="O91" s="116"/>
      <c r="P91" s="116"/>
      <c r="Q91" s="116"/>
      <c r="R91" s="116"/>
      <c r="S91" s="116"/>
      <c r="T91" s="116"/>
      <c r="U91" s="116"/>
      <c r="V91" s="116"/>
      <c r="W91" s="116"/>
      <c r="X91" s="116"/>
      <c r="Y91" s="170"/>
      <c r="Z91" s="106"/>
    </row>
    <row r="92" spans="1:26" ht="15" hidden="1" x14ac:dyDescent="0.2">
      <c r="A92" s="106"/>
      <c r="B92" s="110"/>
      <c r="C92" s="111"/>
      <c r="D92" s="112"/>
      <c r="E92" s="116"/>
      <c r="F92" s="116"/>
      <c r="G92" s="116"/>
      <c r="H92" s="116"/>
      <c r="I92" s="116"/>
      <c r="J92" s="116"/>
      <c r="K92" s="116"/>
      <c r="L92" s="116"/>
      <c r="M92" s="116"/>
      <c r="N92" s="116"/>
      <c r="O92" s="116"/>
      <c r="P92" s="116"/>
      <c r="Q92" s="116"/>
      <c r="R92" s="116"/>
      <c r="S92" s="116"/>
      <c r="T92" s="116"/>
      <c r="U92" s="116"/>
      <c r="V92" s="116"/>
      <c r="W92" s="116"/>
      <c r="X92" s="116"/>
      <c r="Y92" s="170"/>
      <c r="Z92" s="106"/>
    </row>
    <row r="93" spans="1:26" ht="15" hidden="1" x14ac:dyDescent="0.2">
      <c r="A93" s="106"/>
      <c r="B93" s="110"/>
      <c r="C93" s="111"/>
      <c r="D93" s="112"/>
      <c r="E93" s="116"/>
      <c r="F93" s="116"/>
      <c r="G93" s="116"/>
      <c r="H93" s="116"/>
      <c r="I93" s="116"/>
      <c r="J93" s="116"/>
      <c r="K93" s="116"/>
      <c r="L93" s="116"/>
      <c r="M93" s="116"/>
      <c r="N93" s="116"/>
      <c r="O93" s="116"/>
      <c r="P93" s="116"/>
      <c r="Q93" s="116"/>
      <c r="R93" s="116"/>
      <c r="S93" s="116"/>
      <c r="T93" s="116"/>
      <c r="U93" s="116"/>
      <c r="V93" s="116"/>
      <c r="W93" s="116"/>
      <c r="X93" s="116"/>
      <c r="Y93" s="170"/>
      <c r="Z93" s="106"/>
    </row>
    <row r="94" spans="1:26" ht="15" hidden="1" x14ac:dyDescent="0.2">
      <c r="A94" s="106"/>
      <c r="B94" s="110"/>
      <c r="C94" s="111"/>
      <c r="D94" s="112"/>
      <c r="E94" s="116"/>
      <c r="F94" s="116"/>
      <c r="G94" s="116"/>
      <c r="H94" s="116"/>
      <c r="I94" s="116"/>
      <c r="J94" s="116"/>
      <c r="K94" s="116"/>
      <c r="L94" s="116"/>
      <c r="M94" s="116"/>
      <c r="N94" s="116"/>
      <c r="O94" s="116"/>
      <c r="P94" s="116"/>
      <c r="Q94" s="116"/>
      <c r="R94" s="116"/>
      <c r="S94" s="116"/>
      <c r="T94" s="116"/>
      <c r="U94" s="116"/>
      <c r="V94" s="116"/>
      <c r="W94" s="116"/>
      <c r="X94" s="116"/>
      <c r="Y94" s="170"/>
      <c r="Z94" s="106"/>
    </row>
    <row r="95" spans="1:26" ht="17.25" hidden="1" customHeight="1" x14ac:dyDescent="0.2">
      <c r="A95" s="106"/>
      <c r="B95" s="110"/>
      <c r="C95" s="111"/>
      <c r="D95" s="112"/>
      <c r="E95" s="116"/>
      <c r="F95" s="116"/>
      <c r="G95" s="116"/>
      <c r="H95" s="116"/>
      <c r="I95" s="116"/>
      <c r="J95" s="116"/>
      <c r="K95" s="116"/>
      <c r="L95" s="116"/>
      <c r="M95" s="116"/>
      <c r="N95" s="116"/>
      <c r="O95" s="116"/>
      <c r="P95" s="116"/>
      <c r="Q95" s="116"/>
      <c r="R95" s="116"/>
      <c r="S95" s="116"/>
      <c r="T95" s="116"/>
      <c r="U95" s="116"/>
      <c r="V95" s="116"/>
      <c r="W95" s="116"/>
      <c r="X95" s="116"/>
      <c r="Y95" s="170"/>
      <c r="Z95" s="106"/>
    </row>
    <row r="96" spans="1:26" ht="15" hidden="1" x14ac:dyDescent="0.2">
      <c r="A96" s="106"/>
      <c r="B96" s="110"/>
      <c r="C96" s="111"/>
      <c r="D96" s="112"/>
      <c r="E96" s="116"/>
      <c r="F96" s="116"/>
      <c r="G96" s="116"/>
      <c r="H96" s="116"/>
      <c r="I96" s="116"/>
      <c r="J96" s="116"/>
      <c r="K96" s="116"/>
      <c r="L96" s="116"/>
      <c r="M96" s="116"/>
      <c r="N96" s="116"/>
      <c r="O96" s="116"/>
      <c r="P96" s="116"/>
      <c r="Q96" s="116"/>
      <c r="R96" s="116"/>
      <c r="S96" s="116"/>
      <c r="T96" s="116"/>
      <c r="U96" s="116"/>
      <c r="V96" s="116"/>
      <c r="W96" s="116"/>
      <c r="X96" s="116"/>
      <c r="Y96" s="170"/>
      <c r="Z96" s="106"/>
    </row>
    <row r="97" spans="1:27" ht="27" hidden="1" customHeight="1" x14ac:dyDescent="0.2">
      <c r="A97" s="106"/>
      <c r="B97" s="110"/>
      <c r="C97" s="111"/>
      <c r="D97" s="113"/>
      <c r="E97" s="114"/>
      <c r="F97" s="114"/>
      <c r="G97" s="114"/>
      <c r="H97" s="114"/>
      <c r="I97" s="114"/>
      <c r="J97" s="114"/>
      <c r="K97" s="114"/>
      <c r="L97" s="114"/>
      <c r="M97" s="114"/>
      <c r="N97" s="114"/>
      <c r="O97" s="114"/>
      <c r="P97" s="114"/>
      <c r="Q97" s="114"/>
      <c r="R97" s="114"/>
      <c r="S97" s="114"/>
      <c r="T97" s="114"/>
      <c r="U97" s="114"/>
      <c r="V97" s="114"/>
      <c r="W97" s="114"/>
      <c r="X97" s="114"/>
      <c r="Y97" s="170"/>
      <c r="Z97" s="106"/>
    </row>
    <row r="98" spans="1:27" ht="15" hidden="1" x14ac:dyDescent="0.2">
      <c r="A98" s="106"/>
      <c r="B98" s="110"/>
      <c r="C98" s="111"/>
      <c r="D98" s="113"/>
      <c r="E98" s="114"/>
      <c r="F98" s="114"/>
      <c r="G98" s="114"/>
      <c r="H98" s="114"/>
      <c r="I98" s="114"/>
      <c r="J98" s="114"/>
      <c r="K98" s="114"/>
      <c r="L98" s="114"/>
      <c r="M98" s="114"/>
      <c r="N98" s="114"/>
      <c r="O98" s="114"/>
      <c r="P98" s="114"/>
      <c r="Q98" s="114"/>
      <c r="R98" s="114"/>
      <c r="S98" s="114"/>
      <c r="T98" s="114"/>
      <c r="U98" s="114"/>
      <c r="V98" s="114"/>
      <c r="W98" s="114"/>
      <c r="X98" s="114"/>
      <c r="Y98" s="170"/>
      <c r="Z98" s="106"/>
    </row>
    <row r="99" spans="1:27" ht="25.5" hidden="1" customHeight="1" x14ac:dyDescent="0.2">
      <c r="A99" s="106"/>
      <c r="B99" s="110"/>
      <c r="C99" s="111"/>
      <c r="D99" s="112"/>
      <c r="E99" s="362" t="s">
        <v>631</v>
      </c>
      <c r="F99" s="362"/>
      <c r="G99" s="362"/>
      <c r="H99" s="362"/>
      <c r="I99" s="362"/>
      <c r="J99" s="362"/>
      <c r="K99" s="362"/>
      <c r="L99" s="362"/>
      <c r="M99" s="362"/>
      <c r="N99" s="362"/>
      <c r="O99" s="362"/>
      <c r="P99" s="362"/>
      <c r="Q99" s="362"/>
      <c r="R99" s="362"/>
      <c r="S99" s="362"/>
      <c r="T99" s="362"/>
      <c r="U99" s="362"/>
      <c r="V99" s="362"/>
      <c r="W99" s="362"/>
      <c r="X99" s="362"/>
      <c r="Y99" s="170"/>
      <c r="Z99" s="106"/>
    </row>
    <row r="100" spans="1:27" ht="15" hidden="1" customHeight="1" x14ac:dyDescent="0.2">
      <c r="A100" s="106"/>
      <c r="B100" s="110"/>
      <c r="C100" s="111"/>
      <c r="D100" s="112"/>
      <c r="E100" s="116"/>
      <c r="F100" s="116"/>
      <c r="G100" s="116"/>
      <c r="H100" s="128"/>
      <c r="I100" s="128"/>
      <c r="J100" s="128"/>
      <c r="K100" s="128"/>
      <c r="L100" s="128"/>
      <c r="M100" s="128"/>
      <c r="N100" s="128"/>
      <c r="O100" s="129"/>
      <c r="P100" s="129"/>
      <c r="Q100" s="129"/>
      <c r="R100" s="129"/>
      <c r="S100" s="129"/>
      <c r="T100" s="129"/>
      <c r="U100" s="116"/>
      <c r="V100" s="116"/>
      <c r="W100" s="116"/>
      <c r="X100" s="116"/>
      <c r="Y100" s="170"/>
      <c r="Z100" s="106"/>
    </row>
    <row r="101" spans="1:27" ht="15" hidden="1" customHeight="1" x14ac:dyDescent="0.2">
      <c r="A101" s="106"/>
      <c r="B101" s="110"/>
      <c r="C101" s="111"/>
      <c r="D101" s="112"/>
      <c r="E101" s="130"/>
      <c r="F101" s="358" t="s">
        <v>632</v>
      </c>
      <c r="G101" s="358"/>
      <c r="H101" s="358"/>
      <c r="I101" s="358"/>
      <c r="J101" s="358"/>
      <c r="K101" s="358"/>
      <c r="L101" s="358"/>
      <c r="M101" s="358"/>
      <c r="N101" s="358"/>
      <c r="O101" s="358"/>
      <c r="P101" s="358"/>
      <c r="Q101" s="358"/>
      <c r="R101" s="358"/>
      <c r="S101" s="358"/>
      <c r="T101" s="129"/>
      <c r="U101" s="116"/>
      <c r="V101" s="116"/>
      <c r="W101" s="116"/>
      <c r="X101" s="116"/>
      <c r="Y101" s="170"/>
      <c r="Z101" s="106"/>
      <c r="AA101" s="100" t="s">
        <v>633</v>
      </c>
    </row>
    <row r="102" spans="1:27" ht="15" hidden="1" customHeight="1" x14ac:dyDescent="0.2">
      <c r="A102" s="106"/>
      <c r="B102" s="110"/>
      <c r="C102" s="111"/>
      <c r="D102" s="112"/>
      <c r="E102" s="116"/>
      <c r="F102" s="116"/>
      <c r="G102" s="116"/>
      <c r="H102" s="128"/>
      <c r="I102" s="128"/>
      <c r="J102" s="128"/>
      <c r="K102" s="128"/>
      <c r="L102" s="128"/>
      <c r="M102" s="128"/>
      <c r="N102" s="128"/>
      <c r="O102" s="129"/>
      <c r="P102" s="129"/>
      <c r="Q102" s="129"/>
      <c r="R102" s="129"/>
      <c r="S102" s="129"/>
      <c r="T102" s="129"/>
      <c r="U102" s="116"/>
      <c r="V102" s="116"/>
      <c r="W102" s="116"/>
      <c r="X102" s="116"/>
      <c r="Y102" s="170"/>
      <c r="Z102" s="106"/>
    </row>
    <row r="103" spans="1:27" ht="15" hidden="1" x14ac:dyDescent="0.2">
      <c r="A103" s="106"/>
      <c r="B103" s="110"/>
      <c r="C103" s="111"/>
      <c r="D103" s="112"/>
      <c r="E103" s="116"/>
      <c r="F103" s="358" t="s">
        <v>634</v>
      </c>
      <c r="G103" s="358"/>
      <c r="H103" s="358"/>
      <c r="I103" s="358"/>
      <c r="J103" s="358"/>
      <c r="K103" s="358"/>
      <c r="L103" s="358"/>
      <c r="M103" s="358"/>
      <c r="N103" s="358"/>
      <c r="O103" s="358"/>
      <c r="P103" s="358"/>
      <c r="Q103" s="358"/>
      <c r="R103" s="358"/>
      <c r="S103" s="358"/>
      <c r="T103" s="358"/>
      <c r="U103" s="358"/>
      <c r="V103" s="358"/>
      <c r="W103" s="358"/>
      <c r="X103" s="358"/>
      <c r="Y103" s="170"/>
      <c r="Z103" s="106"/>
    </row>
    <row r="104" spans="1:27" ht="15" hidden="1" x14ac:dyDescent="0.2">
      <c r="A104" s="106"/>
      <c r="B104" s="110"/>
      <c r="C104" s="111"/>
      <c r="D104" s="112"/>
      <c r="E104" s="116"/>
      <c r="F104" s="116"/>
      <c r="G104" s="116"/>
      <c r="H104" s="116"/>
      <c r="I104" s="116"/>
      <c r="J104" s="116"/>
      <c r="K104" s="116"/>
      <c r="L104" s="116"/>
      <c r="M104" s="116"/>
      <c r="N104" s="116"/>
      <c r="O104" s="116"/>
      <c r="P104" s="116"/>
      <c r="Q104" s="116"/>
      <c r="R104" s="116"/>
      <c r="S104" s="116"/>
      <c r="T104" s="116"/>
      <c r="U104" s="116"/>
      <c r="V104" s="116"/>
      <c r="W104" s="116"/>
      <c r="X104" s="116"/>
      <c r="Y104" s="170"/>
      <c r="Z104" s="106"/>
    </row>
    <row r="105" spans="1:27" ht="15" hidden="1" x14ac:dyDescent="0.2">
      <c r="A105" s="106"/>
      <c r="B105" s="110"/>
      <c r="C105" s="111"/>
      <c r="D105" s="112"/>
      <c r="E105" s="116"/>
      <c r="F105" s="116"/>
      <c r="G105" s="116"/>
      <c r="H105" s="116"/>
      <c r="I105" s="116"/>
      <c r="J105" s="116"/>
      <c r="K105" s="116"/>
      <c r="L105" s="116"/>
      <c r="M105" s="116"/>
      <c r="N105" s="116"/>
      <c r="O105" s="116"/>
      <c r="P105" s="116"/>
      <c r="Q105" s="116"/>
      <c r="R105" s="116"/>
      <c r="S105" s="116"/>
      <c r="T105" s="116"/>
      <c r="U105" s="116"/>
      <c r="V105" s="116"/>
      <c r="W105" s="116"/>
      <c r="X105" s="116"/>
      <c r="Y105" s="170"/>
      <c r="Z105" s="106"/>
    </row>
    <row r="106" spans="1:27" ht="15" hidden="1" x14ac:dyDescent="0.2">
      <c r="A106" s="106"/>
      <c r="B106" s="110"/>
      <c r="C106" s="111"/>
      <c r="D106" s="112"/>
      <c r="E106" s="116"/>
      <c r="F106" s="116"/>
      <c r="G106" s="116"/>
      <c r="H106" s="116"/>
      <c r="I106" s="116"/>
      <c r="J106" s="116"/>
      <c r="K106" s="116"/>
      <c r="L106" s="116"/>
      <c r="M106" s="116"/>
      <c r="N106" s="116"/>
      <c r="O106" s="116"/>
      <c r="P106" s="116"/>
      <c r="Q106" s="116"/>
      <c r="R106" s="116"/>
      <c r="S106" s="116"/>
      <c r="T106" s="116"/>
      <c r="U106" s="116"/>
      <c r="V106" s="116"/>
      <c r="W106" s="116"/>
      <c r="X106" s="116"/>
      <c r="Y106" s="170"/>
      <c r="Z106" s="106"/>
    </row>
    <row r="107" spans="1:27" ht="15" hidden="1" x14ac:dyDescent="0.2">
      <c r="A107" s="106"/>
      <c r="B107" s="110"/>
      <c r="C107" s="111"/>
      <c r="D107" s="112"/>
      <c r="E107" s="116"/>
      <c r="F107" s="116"/>
      <c r="G107" s="116"/>
      <c r="H107" s="116"/>
      <c r="I107" s="116"/>
      <c r="J107" s="116"/>
      <c r="K107" s="116"/>
      <c r="L107" s="116"/>
      <c r="M107" s="116"/>
      <c r="N107" s="116"/>
      <c r="O107" s="116"/>
      <c r="P107" s="116"/>
      <c r="Q107" s="116"/>
      <c r="R107" s="116"/>
      <c r="S107" s="116"/>
      <c r="T107" s="116"/>
      <c r="U107" s="116"/>
      <c r="V107" s="116"/>
      <c r="W107" s="116"/>
      <c r="X107" s="116"/>
      <c r="Y107" s="170"/>
      <c r="Z107" s="106"/>
    </row>
    <row r="108" spans="1:27" ht="15" hidden="1" x14ac:dyDescent="0.2">
      <c r="A108" s="106"/>
      <c r="B108" s="110"/>
      <c r="C108" s="111"/>
      <c r="D108" s="112"/>
      <c r="E108" s="116"/>
      <c r="F108" s="116"/>
      <c r="G108" s="116"/>
      <c r="H108" s="116"/>
      <c r="I108" s="116"/>
      <c r="J108" s="116"/>
      <c r="K108" s="116"/>
      <c r="L108" s="116"/>
      <c r="M108" s="116"/>
      <c r="N108" s="116"/>
      <c r="O108" s="116"/>
      <c r="P108" s="116"/>
      <c r="Q108" s="116"/>
      <c r="R108" s="116"/>
      <c r="S108" s="116"/>
      <c r="T108" s="116"/>
      <c r="U108" s="116"/>
      <c r="V108" s="116"/>
      <c r="W108" s="116"/>
      <c r="X108" s="116"/>
      <c r="Y108" s="170"/>
      <c r="Z108" s="106"/>
    </row>
    <row r="109" spans="1:27" ht="15" hidden="1" x14ac:dyDescent="0.2">
      <c r="A109" s="106"/>
      <c r="B109" s="110"/>
      <c r="C109" s="111"/>
      <c r="D109" s="112"/>
      <c r="E109" s="116"/>
      <c r="F109" s="116"/>
      <c r="G109" s="116"/>
      <c r="H109" s="116"/>
      <c r="I109" s="116"/>
      <c r="J109" s="116"/>
      <c r="K109" s="116"/>
      <c r="L109" s="116"/>
      <c r="M109" s="116"/>
      <c r="N109" s="116"/>
      <c r="O109" s="116"/>
      <c r="P109" s="116"/>
      <c r="Q109" s="116"/>
      <c r="R109" s="116"/>
      <c r="S109" s="116"/>
      <c r="T109" s="116"/>
      <c r="U109" s="116"/>
      <c r="V109" s="116"/>
      <c r="W109" s="116"/>
      <c r="X109" s="116"/>
      <c r="Y109" s="170"/>
      <c r="Z109" s="106"/>
    </row>
    <row r="110" spans="1:27" ht="15" hidden="1" x14ac:dyDescent="0.2">
      <c r="A110" s="106"/>
      <c r="B110" s="110"/>
      <c r="C110" s="111"/>
      <c r="D110" s="112"/>
      <c r="E110" s="116"/>
      <c r="F110" s="116"/>
      <c r="G110" s="116"/>
      <c r="H110" s="116"/>
      <c r="I110" s="116"/>
      <c r="J110" s="116"/>
      <c r="K110" s="116"/>
      <c r="L110" s="116"/>
      <c r="M110" s="116"/>
      <c r="N110" s="116"/>
      <c r="O110" s="116"/>
      <c r="P110" s="116"/>
      <c r="Q110" s="116"/>
      <c r="R110" s="116"/>
      <c r="S110" s="116"/>
      <c r="T110" s="116"/>
      <c r="U110" s="116"/>
      <c r="V110" s="116"/>
      <c r="W110" s="116"/>
      <c r="X110" s="116"/>
      <c r="Y110" s="170"/>
      <c r="Z110" s="106"/>
    </row>
    <row r="111" spans="1:27" ht="15" hidden="1" x14ac:dyDescent="0.2">
      <c r="A111" s="106"/>
      <c r="B111" s="110"/>
      <c r="C111" s="111"/>
      <c r="D111" s="112"/>
      <c r="E111" s="116"/>
      <c r="F111" s="116"/>
      <c r="G111" s="116"/>
      <c r="H111" s="116"/>
      <c r="I111" s="116"/>
      <c r="J111" s="116"/>
      <c r="K111" s="116"/>
      <c r="L111" s="116"/>
      <c r="M111" s="116"/>
      <c r="N111" s="116"/>
      <c r="O111" s="116"/>
      <c r="P111" s="116"/>
      <c r="Q111" s="116"/>
      <c r="R111" s="116"/>
      <c r="S111" s="116"/>
      <c r="T111" s="116"/>
      <c r="U111" s="116"/>
      <c r="V111" s="116"/>
      <c r="W111" s="116"/>
      <c r="X111" s="116"/>
      <c r="Y111" s="170"/>
      <c r="Z111" s="106"/>
    </row>
    <row r="112" spans="1:27" ht="32.25" hidden="1" customHeight="1" x14ac:dyDescent="0.2">
      <c r="A112" s="106"/>
      <c r="B112" s="110"/>
      <c r="C112" s="111"/>
      <c r="D112" s="112"/>
      <c r="E112" s="116"/>
      <c r="F112" s="116"/>
      <c r="G112" s="116"/>
      <c r="H112" s="116"/>
      <c r="I112" s="116"/>
      <c r="J112" s="116"/>
      <c r="K112" s="116"/>
      <c r="L112" s="116"/>
      <c r="M112" s="116"/>
      <c r="N112" s="116"/>
      <c r="O112" s="116"/>
      <c r="P112" s="116"/>
      <c r="Q112" s="116"/>
      <c r="R112" s="116"/>
      <c r="S112" s="116"/>
      <c r="T112" s="116"/>
      <c r="U112" s="116"/>
      <c r="V112" s="116"/>
      <c r="W112" s="116"/>
      <c r="X112" s="116"/>
      <c r="Y112" s="170"/>
      <c r="Z112" s="106"/>
    </row>
    <row r="113" spans="1:26" ht="31.5" hidden="1" customHeight="1" x14ac:dyDescent="0.2">
      <c r="A113" s="106"/>
      <c r="B113" s="110"/>
      <c r="C113" s="111"/>
      <c r="D113" s="112"/>
      <c r="E113" s="116"/>
      <c r="F113" s="116"/>
      <c r="G113" s="116"/>
      <c r="H113" s="116"/>
      <c r="I113" s="116"/>
      <c r="J113" s="116"/>
      <c r="K113" s="116"/>
      <c r="L113" s="116"/>
      <c r="M113" s="116"/>
      <c r="N113" s="116"/>
      <c r="O113" s="116"/>
      <c r="P113" s="116"/>
      <c r="Q113" s="116"/>
      <c r="R113" s="116"/>
      <c r="S113" s="116"/>
      <c r="T113" s="116"/>
      <c r="U113" s="116"/>
      <c r="V113" s="116"/>
      <c r="W113" s="116"/>
      <c r="X113" s="116"/>
      <c r="Y113" s="170"/>
      <c r="Z113" s="106"/>
    </row>
    <row r="114" spans="1:26" ht="15" customHeight="1" x14ac:dyDescent="0.2">
      <c r="A114" s="106"/>
      <c r="B114" s="131"/>
      <c r="C114" s="132"/>
      <c r="D114" s="168"/>
      <c r="E114" s="169"/>
      <c r="F114" s="169"/>
      <c r="G114" s="169"/>
      <c r="H114" s="169"/>
      <c r="I114" s="169"/>
      <c r="J114" s="169"/>
      <c r="K114" s="169"/>
      <c r="L114" s="169"/>
      <c r="M114" s="169"/>
      <c r="N114" s="169"/>
      <c r="O114" s="169"/>
      <c r="P114" s="169"/>
      <c r="Q114" s="169"/>
      <c r="R114" s="169"/>
      <c r="S114" s="169"/>
      <c r="T114" s="169"/>
      <c r="U114" s="169"/>
      <c r="V114" s="169"/>
      <c r="W114" s="169"/>
      <c r="X114" s="169"/>
      <c r="Y114" s="172"/>
      <c r="Z114" s="106"/>
    </row>
  </sheetData>
  <sheetProtection password="FA9C" sheet="1" objects="1" scenarios="1" formatColumns="0" formatRows="0"/>
  <dataConsolidate/>
  <mergeCells count="56">
    <mergeCell ref="Q80:X80"/>
    <mergeCell ref="Q79:X79"/>
    <mergeCell ref="G77:P77"/>
    <mergeCell ref="G78:P78"/>
    <mergeCell ref="E80:F80"/>
    <mergeCell ref="E77:F77"/>
    <mergeCell ref="E78:F78"/>
    <mergeCell ref="G79:P79"/>
    <mergeCell ref="G80:P80"/>
    <mergeCell ref="G75:P75"/>
    <mergeCell ref="G76:P76"/>
    <mergeCell ref="E79:F79"/>
    <mergeCell ref="Q73:X73"/>
    <mergeCell ref="Q77:X77"/>
    <mergeCell ref="Q78:X78"/>
    <mergeCell ref="E76:F76"/>
    <mergeCell ref="E75:F75"/>
    <mergeCell ref="Q76:X76"/>
    <mergeCell ref="E74:F74"/>
    <mergeCell ref="G74:P74"/>
    <mergeCell ref="F103:X103"/>
    <mergeCell ref="E82:G82"/>
    <mergeCell ref="H82:X82"/>
    <mergeCell ref="E83:G83"/>
    <mergeCell ref="H83:X83"/>
    <mergeCell ref="E84:G84"/>
    <mergeCell ref="H84:X84"/>
    <mergeCell ref="E99:X99"/>
    <mergeCell ref="F101:S101"/>
    <mergeCell ref="H85:X85"/>
    <mergeCell ref="E46:X57"/>
    <mergeCell ref="E58:G58"/>
    <mergeCell ref="H58:X58"/>
    <mergeCell ref="G72:P72"/>
    <mergeCell ref="G73:P73"/>
    <mergeCell ref="H60:X60"/>
    <mergeCell ref="E70:X70"/>
    <mergeCell ref="E72:F72"/>
    <mergeCell ref="E73:F73"/>
    <mergeCell ref="Q72:X72"/>
    <mergeCell ref="B2:G2"/>
    <mergeCell ref="B3:C3"/>
    <mergeCell ref="B5:Y5"/>
    <mergeCell ref="E7:X19"/>
    <mergeCell ref="Q75:X75"/>
    <mergeCell ref="Q74:X74"/>
    <mergeCell ref="H61:X61"/>
    <mergeCell ref="F21:M21"/>
    <mergeCell ref="P21:X21"/>
    <mergeCell ref="F22:M22"/>
    <mergeCell ref="P22:X22"/>
    <mergeCell ref="E35:X39"/>
    <mergeCell ref="E40:X40"/>
    <mergeCell ref="E59:G59"/>
    <mergeCell ref="H59:X59"/>
    <mergeCell ref="E41:X45"/>
  </mergeCells>
  <phoneticPr fontId="8" type="noConversion"/>
  <hyperlinks>
    <hyperlink ref="H58" r:id="rId1" tooltip="http://support.eias.ru/index.php?a=add&amp;catid=5"/>
    <hyperlink ref="H58:X58" r:id="rId2" tooltip="http://support.eias.ru/index.php?a=add&amp;catid=5" display="http://support.eias.ru/index.php?a=add&amp;catid=5"/>
    <hyperlink ref="E40" r:id="rId3" tooltip="http://www.fstrf.ru/regions/region/showlist"/>
    <hyperlink ref="E40:X40" r:id="rId4" tooltip="http://www.fstrf.ru/regions/region/showlist" display="http://www.fstrf.ru/regions/region/showlist"/>
    <hyperlink ref="Q73" r:id="rId5" tooltip="http://www.gmcgks.ru/index.php?id=21053" display="http://www.gmcgks.ru/new_page_96.htm"/>
    <hyperlink ref="Q74" r:id="rId6" tooltip="http://www.gmcgks.ru/index.php?id=21046" display="http://www.gmcgks.ru/new_page_87.htm"/>
    <hyperlink ref="Q75" r:id="rId7" tooltip="http://www.gmcgks.ru/index.php?id=21036" display="http://www.gmcgks.ru/new_page_77.htm"/>
    <hyperlink ref="Q76" r:id="rId8" tooltip="http://www.gmcgks.ru/index.php?id=21052" display="http://www.gmcgks.ru/new_page_95.htm"/>
    <hyperlink ref="Q77" r:id="rId9" tooltip="http://www.gmcgks.ru/index.php?id=21051" display="http://www.gmcgks.ru/new_page_94.htm"/>
    <hyperlink ref="Q78" r:id="rId10" tooltip="http://www.gmcgks.ru/index.php?id=21039" display="http://www.gmcgks.ru/new_page_80.htm"/>
    <hyperlink ref="Q79" r:id="rId11" tooltip="http://www.gmcgks.ru/index.php?id=21042" display="http://www.gmcgks.ru/new_page_83.htm"/>
    <hyperlink ref="Q80" r:id="rId12" tooltip="http://www.gks.ru/metod/classifiers.html"/>
    <hyperlink ref="Q75:X75" r:id="rId13" tooltip="http://www.gmcgks.ru/index.php?id=21036" display="http://www.gmcgks.ru/index.php?id=21036"/>
    <hyperlink ref="Q76:X76" r:id="rId14" tooltip="http://www.gmcgks.ru/index.php?id=21052" display="http://www.gmcgks.ru/index.php?id=21052"/>
    <hyperlink ref="Q77:X77" r:id="rId15" tooltip="http://www.gmcgks.ru/index.php?id=21051" display="http://www.gmcgks.ru/index.php?id=21051"/>
    <hyperlink ref="Q78:X78" r:id="rId16" tooltip="http://www.gmcgks.ru/index.php?id=21039" display="http://www.gmcgks.ru/index.php?id=21039"/>
    <hyperlink ref="Q79:X79" r:id="rId17" tooltip="http://www.gmcgks.ru/index.php?id=21042" display="http://www.gmcgks.ru/index.php?id=21042"/>
    <hyperlink ref="Q74:X74" r:id="rId18" tooltip="http://www.gmcgks.ru/index.php?id=21046" display="http://www.gmcgks.ru/index.php?id=21046"/>
    <hyperlink ref="Q73:X73" r:id="rId19" tooltip="http://www.gmcgks.ru/index.php?id=21053" display="http://www.gmcgks.ru/index.php?id=21053"/>
    <hyperlink ref="H59" r:id="rId20" tooltip="http://eias.ru/?page=show_distrs" display="http://support.eias.ru/index.php?a=add&amp;catid=5"/>
    <hyperlink ref="H83" r:id="rId21" tooltip="http://support.eias.ru/index.php?a=add&amp;catid=5" display="http://eias.ru/?page=show_templates"/>
    <hyperlink ref="H59:X59" r:id="rId22" tooltip="http://eias.ru/?page=show_distrs" display="http://eias.ru/?page=show_distrs"/>
    <hyperlink ref="H83:X83" r:id="rId23" tooltip="http://support.eias.ru/index.php?a=add&amp;catid=5" display="http://support.eias.ru/index.php?a=add&amp;catid=5"/>
  </hyperlinks>
  <pageMargins left="0.7" right="0.7" top="0.75" bottom="0.75" header="0.3" footer="0.3"/>
  <pageSetup paperSize="9" orientation="portrait" horizontalDpi="180" verticalDpi="180" r:id="rId24"/>
  <headerFooter alignWithMargins="0"/>
  <drawing r:id="rId25"/>
  <legacyDrawing r:id="rId26"/>
  <oleObjects>
    <mc:AlternateContent xmlns:mc="http://schemas.openxmlformats.org/markup-compatibility/2006">
      <mc:Choice Requires="x14">
        <oleObject progId="Word.Document.8" shapeId="129025" r:id="rId27">
          <objectPr defaultSize="0" r:id="rId28">
            <anchor moveWithCells="1">
              <from>
                <xdr:col>2</xdr:col>
                <xdr:colOff>0</xdr:colOff>
                <xdr:row>6</xdr:row>
                <xdr:rowOff>0</xdr:rowOff>
              </from>
              <to>
                <xdr:col>22</xdr:col>
                <xdr:colOff>66675</xdr:colOff>
                <xdr:row>120</xdr:row>
                <xdr:rowOff>9525</xdr:rowOff>
              </to>
            </anchor>
          </objectPr>
        </oleObject>
      </mc:Choice>
      <mc:Fallback>
        <oleObject progId="Word.Document.8" shapeId="129025" r:id="rId27"/>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llSheetsInThisWorkbook" enableFormatConditionsCalculation="0">
    <tabColor indexed="47"/>
  </sheetPr>
  <dimension ref="A1:B31"/>
  <sheetViews>
    <sheetView showGridLines="0" workbookViewId="0"/>
  </sheetViews>
  <sheetFormatPr defaultRowHeight="11.25" x14ac:dyDescent="0.15"/>
  <cols>
    <col min="1" max="1" width="17.28515625" style="46" bestFit="1" customWidth="1"/>
    <col min="2" max="2" width="21.140625" style="46" bestFit="1" customWidth="1"/>
    <col min="3" max="16384" width="9.140625" style="46"/>
  </cols>
  <sheetData>
    <row r="1" spans="1:2" x14ac:dyDescent="0.15">
      <c r="A1" s="86" t="s">
        <v>320</v>
      </c>
      <c r="B1" s="86" t="s">
        <v>321</v>
      </c>
    </row>
    <row r="2" spans="1:2" x14ac:dyDescent="0.15">
      <c r="A2" s="90" t="s">
        <v>296</v>
      </c>
      <c r="B2" s="90" t="s">
        <v>327</v>
      </c>
    </row>
    <row r="3" spans="1:2" x14ac:dyDescent="0.15">
      <c r="A3" s="90" t="s">
        <v>542</v>
      </c>
      <c r="B3" s="90" t="s">
        <v>323</v>
      </c>
    </row>
    <row r="4" spans="1:2" x14ac:dyDescent="0.15">
      <c r="A4" s="90" t="s">
        <v>299</v>
      </c>
      <c r="B4" s="90" t="s">
        <v>324</v>
      </c>
    </row>
    <row r="5" spans="1:2" x14ac:dyDescent="0.15">
      <c r="A5" s="90" t="s">
        <v>335</v>
      </c>
      <c r="B5" s="90" t="s">
        <v>325</v>
      </c>
    </row>
    <row r="6" spans="1:2" x14ac:dyDescent="0.15">
      <c r="A6" s="90" t="s">
        <v>347</v>
      </c>
      <c r="B6" s="90" t="s">
        <v>120</v>
      </c>
    </row>
    <row r="7" spans="1:2" x14ac:dyDescent="0.15">
      <c r="A7" s="90" t="s">
        <v>358</v>
      </c>
      <c r="B7" s="90" t="s">
        <v>326</v>
      </c>
    </row>
    <row r="8" spans="1:2" x14ac:dyDescent="0.15">
      <c r="A8" s="90" t="s">
        <v>216</v>
      </c>
      <c r="B8" s="90" t="s">
        <v>552</v>
      </c>
    </row>
    <row r="9" spans="1:2" x14ac:dyDescent="0.15">
      <c r="A9" s="90" t="s">
        <v>302</v>
      </c>
      <c r="B9" s="90" t="s">
        <v>328</v>
      </c>
    </row>
    <row r="10" spans="1:2" x14ac:dyDescent="0.15">
      <c r="A10" s="90"/>
      <c r="B10" s="90" t="s">
        <v>329</v>
      </c>
    </row>
    <row r="11" spans="1:2" x14ac:dyDescent="0.15">
      <c r="A11" s="90"/>
      <c r="B11" s="90" t="s">
        <v>330</v>
      </c>
    </row>
    <row r="12" spans="1:2" x14ac:dyDescent="0.15">
      <c r="B12" s="90" t="s">
        <v>331</v>
      </c>
    </row>
    <row r="13" spans="1:2" x14ac:dyDescent="0.15">
      <c r="B13" s="90" t="s">
        <v>121</v>
      </c>
    </row>
    <row r="14" spans="1:2" x14ac:dyDescent="0.15">
      <c r="B14" s="90" t="s">
        <v>351</v>
      </c>
    </row>
    <row r="15" spans="1:2" x14ac:dyDescent="0.15">
      <c r="B15" s="90" t="s">
        <v>332</v>
      </c>
    </row>
    <row r="16" spans="1:2" x14ac:dyDescent="0.15">
      <c r="B16" s="90" t="s">
        <v>352</v>
      </c>
    </row>
    <row r="17" spans="2:2" x14ac:dyDescent="0.15">
      <c r="B17" s="90" t="s">
        <v>122</v>
      </c>
    </row>
    <row r="18" spans="2:2" x14ac:dyDescent="0.15">
      <c r="B18" s="90" t="s">
        <v>353</v>
      </c>
    </row>
    <row r="19" spans="2:2" x14ac:dyDescent="0.15">
      <c r="B19" s="90" t="s">
        <v>354</v>
      </c>
    </row>
    <row r="20" spans="2:2" x14ac:dyDescent="0.15">
      <c r="B20" s="90" t="s">
        <v>544</v>
      </c>
    </row>
    <row r="21" spans="2:2" x14ac:dyDescent="0.15">
      <c r="B21" s="90" t="s">
        <v>545</v>
      </c>
    </row>
    <row r="22" spans="2:2" x14ac:dyDescent="0.15">
      <c r="B22" s="90" t="s">
        <v>546</v>
      </c>
    </row>
    <row r="23" spans="2:2" x14ac:dyDescent="0.15">
      <c r="B23" s="90" t="s">
        <v>547</v>
      </c>
    </row>
    <row r="24" spans="2:2" x14ac:dyDescent="0.15">
      <c r="B24" s="90" t="s">
        <v>548</v>
      </c>
    </row>
    <row r="25" spans="2:2" x14ac:dyDescent="0.15">
      <c r="B25" s="90" t="s">
        <v>549</v>
      </c>
    </row>
    <row r="26" spans="2:2" x14ac:dyDescent="0.15">
      <c r="B26" s="90" t="s">
        <v>550</v>
      </c>
    </row>
    <row r="27" spans="2:2" x14ac:dyDescent="0.15">
      <c r="B27" s="90" t="s">
        <v>551</v>
      </c>
    </row>
    <row r="28" spans="2:2" x14ac:dyDescent="0.15">
      <c r="B28" s="90" t="s">
        <v>553</v>
      </c>
    </row>
    <row r="29" spans="2:2" x14ac:dyDescent="0.15">
      <c r="B29" s="90" t="s">
        <v>700</v>
      </c>
    </row>
    <row r="30" spans="2:2" x14ac:dyDescent="0.15">
      <c r="B30" s="90" t="s">
        <v>322</v>
      </c>
    </row>
    <row r="31" spans="2:2" x14ac:dyDescent="0.15">
      <c r="B31" s="90" t="s">
        <v>543</v>
      </c>
    </row>
  </sheetData>
  <phoneticPr fontId="8" type="noConversion"/>
  <pageMargins left="0.75" right="0.75" top="1" bottom="1" header="0.5" footer="0.5"/>
  <headerFooter alignWithMargins="0"/>
  <drawing r:id="rId1"/>
  <legacyDrawing r:id="rId2"/>
  <controls>
    <mc:AlternateContent xmlns:mc="http://schemas.openxmlformats.org/markup-compatibility/2006">
      <mc:Choice Requires="x14">
        <control shapeId="38913" r:id="rId3" name="cmdGetListAllSheets">
          <controlPr autoLine="0" r:id="rId4">
            <anchor moveWithCells="1">
              <from>
                <xdr:col>3</xdr:col>
                <xdr:colOff>0</xdr:colOff>
                <xdr:row>2</xdr:row>
                <xdr:rowOff>0</xdr:rowOff>
              </from>
              <to>
                <xdr:col>6</xdr:col>
                <xdr:colOff>333375</xdr:colOff>
                <xdr:row>4</xdr:row>
                <xdr:rowOff>19050</xdr:rowOff>
              </to>
            </anchor>
          </controlPr>
        </control>
      </mc:Choice>
      <mc:Fallback>
        <control shapeId="38913" r:id="rId3" name="cmdGetListAllSheets"/>
      </mc:Fallback>
    </mc:AlternateContent>
  </control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_et_union" enableFormatConditionsCalculation="0">
    <tabColor indexed="47"/>
  </sheetPr>
  <dimension ref="A2:Z26"/>
  <sheetViews>
    <sheetView showGridLines="0" workbookViewId="0"/>
  </sheetViews>
  <sheetFormatPr defaultRowHeight="18" customHeight="1" x14ac:dyDescent="0.15"/>
  <cols>
    <col min="1" max="1" width="16.42578125" style="2" bestFit="1" customWidth="1"/>
    <col min="2" max="7" width="9.140625" style="2"/>
    <col min="8" max="8" width="2" style="2" customWidth="1"/>
    <col min="9" max="9" width="9.140625" style="2"/>
    <col min="10" max="11" width="2.140625" style="2" customWidth="1"/>
    <col min="12" max="12" width="9.140625" style="2"/>
    <col min="13" max="13" width="2.140625" style="45" customWidth="1"/>
    <col min="14" max="14" width="11.5703125" style="45" bestFit="1" customWidth="1"/>
    <col min="15" max="16" width="9.140625" style="45"/>
    <col min="17" max="25" width="9.140625" style="2"/>
    <col min="26" max="26" width="9.140625" style="47"/>
    <col min="27" max="16384" width="9.140625" style="2"/>
  </cols>
  <sheetData>
    <row r="2" spans="1:26" s="48" customFormat="1" ht="18" customHeight="1" x14ac:dyDescent="0.15">
      <c r="A2" s="70" t="s">
        <v>86</v>
      </c>
      <c r="B2" s="70"/>
      <c r="C2" s="70"/>
      <c r="D2" s="70"/>
      <c r="E2" s="70"/>
      <c r="F2" s="70"/>
      <c r="G2" s="70"/>
      <c r="H2" s="70"/>
      <c r="I2" s="70"/>
      <c r="J2" s="70"/>
      <c r="K2" s="70"/>
      <c r="L2" s="70"/>
      <c r="M2" s="71"/>
      <c r="N2" s="71"/>
      <c r="O2" s="71"/>
      <c r="P2" s="71"/>
      <c r="Q2" s="70"/>
      <c r="R2" s="70"/>
      <c r="S2" s="70"/>
      <c r="T2" s="70"/>
      <c r="U2" s="70"/>
      <c r="V2" s="70"/>
      <c r="W2" s="70"/>
      <c r="X2" s="70"/>
      <c r="Y2" s="70"/>
      <c r="Z2" s="72"/>
    </row>
    <row r="4" spans="1:26" s="53" customFormat="1" ht="18" customHeight="1" x14ac:dyDescent="0.2">
      <c r="A4" s="58"/>
      <c r="B4" s="65"/>
      <c r="C4" s="60"/>
      <c r="D4" s="190"/>
      <c r="E4" s="257"/>
      <c r="F4" s="286"/>
      <c r="G4" s="290"/>
      <c r="H4" s="255"/>
      <c r="I4" s="256"/>
      <c r="J4" s="261"/>
      <c r="K4" s="255"/>
      <c r="L4" s="256"/>
      <c r="M4" s="261"/>
      <c r="N4" s="255"/>
      <c r="O4" s="256"/>
      <c r="P4" s="261"/>
      <c r="Q4" s="55"/>
    </row>
    <row r="5" spans="1:26" ht="18" customHeight="1" x14ac:dyDescent="0.15">
      <c r="E5" s="95"/>
    </row>
    <row r="6" spans="1:26" s="48" customFormat="1" ht="18" customHeight="1" x14ac:dyDescent="0.15">
      <c r="A6" s="70" t="s">
        <v>526</v>
      </c>
      <c r="B6" s="70"/>
      <c r="C6" s="70"/>
      <c r="D6" s="70"/>
      <c r="E6" s="96"/>
      <c r="F6" s="70"/>
      <c r="G6" s="70"/>
      <c r="H6" s="70"/>
      <c r="I6" s="70"/>
      <c r="J6" s="70"/>
      <c r="K6" s="70"/>
      <c r="L6" s="70"/>
      <c r="M6" s="71"/>
      <c r="N6" s="71"/>
      <c r="O6" s="71"/>
      <c r="P6" s="71"/>
      <c r="Q6" s="70"/>
      <c r="R6" s="70"/>
      <c r="S6" s="70"/>
      <c r="T6" s="70"/>
      <c r="U6" s="70"/>
      <c r="V6" s="70"/>
      <c r="W6" s="70"/>
      <c r="X6" s="70"/>
      <c r="Y6" s="70"/>
      <c r="Z6" s="72"/>
    </row>
    <row r="7" spans="1:26" ht="18" customHeight="1" x14ac:dyDescent="0.15">
      <c r="E7" s="95"/>
    </row>
    <row r="8" spans="1:26" s="53" customFormat="1" ht="18" customHeight="1" x14ac:dyDescent="0.2">
      <c r="A8" s="58"/>
      <c r="B8" s="65"/>
      <c r="C8" s="60"/>
      <c r="D8" s="190"/>
      <c r="E8" s="257"/>
      <c r="F8" s="286"/>
      <c r="G8" s="290"/>
      <c r="H8" s="257" t="s">
        <v>65</v>
      </c>
      <c r="I8" s="256"/>
      <c r="J8" s="261" t="s">
        <v>66</v>
      </c>
      <c r="K8" s="257" t="s">
        <v>65</v>
      </c>
      <c r="L8" s="256"/>
      <c r="M8" s="261" t="s">
        <v>66</v>
      </c>
      <c r="N8" s="257" t="s">
        <v>65</v>
      </c>
      <c r="O8" s="256"/>
      <c r="P8" s="261" t="s">
        <v>66</v>
      </c>
      <c r="Q8" s="55"/>
    </row>
    <row r="10" spans="1:26" s="48" customFormat="1" ht="18" customHeight="1" x14ac:dyDescent="0.15">
      <c r="A10" s="98" t="s">
        <v>614</v>
      </c>
      <c r="B10" s="70"/>
      <c r="C10" s="70"/>
      <c r="D10" s="70"/>
      <c r="E10" s="96"/>
      <c r="F10" s="70"/>
      <c r="G10" s="70"/>
      <c r="H10" s="70"/>
      <c r="I10" s="70"/>
      <c r="J10" s="70"/>
      <c r="K10" s="70"/>
      <c r="L10" s="70"/>
      <c r="M10" s="71"/>
      <c r="N10" s="71"/>
      <c r="O10" s="71"/>
      <c r="P10" s="71"/>
      <c r="Q10" s="70"/>
      <c r="R10" s="70"/>
      <c r="S10" s="70"/>
      <c r="T10" s="70"/>
      <c r="U10" s="70"/>
      <c r="V10" s="70"/>
      <c r="W10" s="70"/>
      <c r="X10" s="70"/>
      <c r="Y10" s="70"/>
      <c r="Z10" s="72"/>
    </row>
    <row r="12" spans="1:26" s="53" customFormat="1" ht="22.5" customHeight="1" x14ac:dyDescent="0.15">
      <c r="A12" s="58"/>
      <c r="B12" s="65"/>
      <c r="C12" s="60"/>
      <c r="D12" s="55"/>
      <c r="E12" s="257" t="s">
        <v>345</v>
      </c>
      <c r="F12" s="287" t="str">
        <f>"Нематериальные поисковые активы (стр."&amp;Актив!$G$16&amp;"), в том числе:"</f>
        <v>Нематериальные поисковые активы (стр.1130), в том числе:</v>
      </c>
      <c r="G12" s="270"/>
      <c r="H12" s="271" t="str">
        <f>IF(Актив!H$16="(","(","")</f>
        <v/>
      </c>
      <c r="I12" s="245">
        <f>Актив!I$16</f>
        <v>0</v>
      </c>
      <c r="J12" s="271" t="str">
        <f>IF(H12="(",")","")</f>
        <v/>
      </c>
      <c r="K12" s="271" t="str">
        <f>IF(Актив!K$16="(","(","")</f>
        <v/>
      </c>
      <c r="L12" s="245">
        <f>Актив!L$16</f>
        <v>0</v>
      </c>
      <c r="M12" s="271" t="str">
        <f>IF(K12="(",")","")</f>
        <v/>
      </c>
      <c r="N12" s="271" t="str">
        <f>IF(Актив!N$16="(","(","")</f>
        <v/>
      </c>
      <c r="O12" s="245">
        <f>Актив!O$16</f>
        <v>0</v>
      </c>
      <c r="P12" s="271" t="str">
        <f>IF(N12="(",")","")</f>
        <v/>
      </c>
      <c r="Q12" s="55"/>
    </row>
    <row r="13" spans="1:26" s="53" customFormat="1" ht="22.5" customHeight="1" x14ac:dyDescent="0.15">
      <c r="A13" s="58"/>
      <c r="B13" s="65"/>
      <c r="C13" s="60"/>
      <c r="D13" s="55"/>
      <c r="E13" s="270" t="s">
        <v>137</v>
      </c>
      <c r="F13" s="288"/>
      <c r="G13" s="271" t="str">
        <f>Актив!$G$16&amp;"1"</f>
        <v>11301</v>
      </c>
      <c r="H13" s="241"/>
      <c r="I13" s="233"/>
      <c r="J13" s="272"/>
      <c r="K13" s="241"/>
      <c r="L13" s="233"/>
      <c r="M13" s="272"/>
      <c r="N13" s="241"/>
      <c r="O13" s="233"/>
      <c r="P13" s="272"/>
      <c r="Q13" s="55"/>
    </row>
    <row r="14" spans="1:26" s="53" customFormat="1" ht="22.5" customHeight="1" x14ac:dyDescent="0.15">
      <c r="A14" s="58"/>
      <c r="B14" s="65"/>
      <c r="C14" s="60"/>
      <c r="D14" s="55"/>
      <c r="E14" s="273" t="s">
        <v>77</v>
      </c>
      <c r="F14" s="289"/>
      <c r="G14" s="274" t="str">
        <f>Актив!$G$16&amp;"2"</f>
        <v>11302</v>
      </c>
      <c r="H14" s="275"/>
      <c r="I14" s="276"/>
      <c r="J14" s="277"/>
      <c r="K14" s="275"/>
      <c r="L14" s="276"/>
      <c r="M14" s="277"/>
      <c r="N14" s="275"/>
      <c r="O14" s="276"/>
      <c r="P14" s="277"/>
      <c r="Q14" s="55"/>
    </row>
    <row r="15" spans="1:26" s="53" customFormat="1" ht="15" customHeight="1" x14ac:dyDescent="0.15">
      <c r="A15" s="58"/>
      <c r="B15" s="65"/>
      <c r="C15" s="60"/>
      <c r="D15" s="55"/>
      <c r="E15" s="179"/>
      <c r="F15" s="180" t="s">
        <v>85</v>
      </c>
      <c r="G15" s="191"/>
      <c r="H15" s="181"/>
      <c r="I15" s="182"/>
      <c r="J15" s="182"/>
      <c r="K15" s="181"/>
      <c r="L15" s="182"/>
      <c r="M15" s="182"/>
      <c r="N15" s="182"/>
      <c r="O15" s="182"/>
      <c r="P15" s="183"/>
      <c r="Q15" s="55"/>
    </row>
    <row r="17" spans="1:26" s="48" customFormat="1" ht="18" customHeight="1" x14ac:dyDescent="0.15">
      <c r="A17" s="98" t="s">
        <v>615</v>
      </c>
      <c r="B17" s="70"/>
      <c r="C17" s="70"/>
      <c r="D17" s="70"/>
      <c r="E17" s="96"/>
      <c r="F17" s="70"/>
      <c r="G17" s="70"/>
      <c r="H17" s="70"/>
      <c r="I17" s="70"/>
      <c r="J17" s="70"/>
      <c r="K17" s="70"/>
      <c r="L17" s="70"/>
      <c r="M17" s="71"/>
      <c r="N17" s="71"/>
      <c r="O17" s="71"/>
      <c r="P17" s="71"/>
      <c r="Q17" s="70"/>
      <c r="R17" s="70"/>
      <c r="S17" s="70"/>
      <c r="T17" s="70"/>
      <c r="U17" s="70"/>
      <c r="V17" s="70"/>
      <c r="W17" s="70"/>
      <c r="X17" s="70"/>
      <c r="Y17" s="70"/>
      <c r="Z17" s="72"/>
    </row>
    <row r="19" spans="1:26" s="53" customFormat="1" ht="22.5" customHeight="1" x14ac:dyDescent="0.15">
      <c r="A19" s="58"/>
      <c r="B19" s="65"/>
      <c r="C19" s="60"/>
      <c r="D19" s="55"/>
      <c r="E19" s="257" t="s">
        <v>83</v>
      </c>
      <c r="F19" s="287" t="str">
        <f>"Материальные поисковые активы (стр."&amp;Актив!$G$17&amp;"), в том числе:"</f>
        <v>Материальные поисковые активы (стр.1140), в том числе:</v>
      </c>
      <c r="G19" s="271"/>
      <c r="H19" s="271" t="str">
        <f>IF(Актив!H$17="(","(","")</f>
        <v/>
      </c>
      <c r="I19" s="245">
        <f>Актив!I$17</f>
        <v>0</v>
      </c>
      <c r="J19" s="271" t="str">
        <f>IF(H19="(",")","")</f>
        <v/>
      </c>
      <c r="K19" s="271" t="str">
        <f>IF(Актив!K$17="(","(","")</f>
        <v/>
      </c>
      <c r="L19" s="245">
        <f>Актив!L$17</f>
        <v>0</v>
      </c>
      <c r="M19" s="271" t="str">
        <f>IF(K19="(",")","")</f>
        <v/>
      </c>
      <c r="N19" s="271" t="str">
        <f>IF(Актив!N$17="(","(","")</f>
        <v/>
      </c>
      <c r="O19" s="245">
        <f>Актив!O$17</f>
        <v>0</v>
      </c>
      <c r="P19" s="271" t="str">
        <f>IF(N19="(",")","")</f>
        <v/>
      </c>
      <c r="Q19" s="55"/>
    </row>
    <row r="20" spans="1:26" s="53" customFormat="1" ht="22.5" customHeight="1" x14ac:dyDescent="0.15">
      <c r="A20" s="58"/>
      <c r="B20" s="65"/>
      <c r="C20" s="60"/>
      <c r="D20" s="55"/>
      <c r="E20" s="270" t="s">
        <v>138</v>
      </c>
      <c r="F20" s="288"/>
      <c r="G20" s="271" t="str">
        <f>Актив!$G$17&amp;"1"</f>
        <v>11401</v>
      </c>
      <c r="H20" s="241"/>
      <c r="I20" s="233"/>
      <c r="J20" s="272"/>
      <c r="K20" s="241"/>
      <c r="L20" s="233"/>
      <c r="M20" s="272"/>
      <c r="N20" s="241"/>
      <c r="O20" s="233"/>
      <c r="P20" s="272"/>
      <c r="Q20" s="55"/>
    </row>
    <row r="21" spans="1:26" s="53" customFormat="1" ht="22.5" customHeight="1" x14ac:dyDescent="0.15">
      <c r="A21" s="58"/>
      <c r="B21" s="65"/>
      <c r="C21" s="60"/>
      <c r="D21" s="55"/>
      <c r="E21" s="273" t="s">
        <v>409</v>
      </c>
      <c r="F21" s="289"/>
      <c r="G21" s="274" t="str">
        <f>Актив!$G$17&amp;"2"</f>
        <v>11402</v>
      </c>
      <c r="H21" s="275"/>
      <c r="I21" s="276"/>
      <c r="J21" s="277"/>
      <c r="K21" s="275"/>
      <c r="L21" s="276"/>
      <c r="M21" s="277"/>
      <c r="N21" s="275"/>
      <c r="O21" s="276"/>
      <c r="P21" s="277"/>
      <c r="Q21" s="55"/>
    </row>
    <row r="22" spans="1:26" s="53" customFormat="1" ht="15" customHeight="1" x14ac:dyDescent="0.15">
      <c r="A22" s="58"/>
      <c r="B22" s="65"/>
      <c r="C22" s="60"/>
      <c r="D22" s="55"/>
      <c r="E22" s="179"/>
      <c r="F22" s="180" t="s">
        <v>85</v>
      </c>
      <c r="G22" s="191"/>
      <c r="H22" s="181"/>
      <c r="I22" s="182"/>
      <c r="J22" s="182"/>
      <c r="K22" s="181"/>
      <c r="L22" s="182"/>
      <c r="M22" s="182"/>
      <c r="N22" s="182"/>
      <c r="O22" s="182"/>
      <c r="P22" s="183"/>
      <c r="Q22" s="55"/>
    </row>
    <row r="24" spans="1:26" s="48" customFormat="1" ht="18" customHeight="1" x14ac:dyDescent="0.15">
      <c r="A24" s="98" t="s">
        <v>663</v>
      </c>
      <c r="B24" s="70"/>
      <c r="C24" s="70"/>
      <c r="D24" s="70"/>
      <c r="E24" s="96"/>
      <c r="F24" s="70"/>
      <c r="G24" s="70"/>
      <c r="H24" s="70"/>
      <c r="I24" s="70"/>
      <c r="J24" s="70"/>
      <c r="K24" s="70"/>
      <c r="L24" s="70"/>
      <c r="M24" s="71"/>
      <c r="N24" s="71"/>
      <c r="O24" s="71"/>
      <c r="P24" s="71"/>
      <c r="Q24" s="70"/>
      <c r="R24" s="70"/>
      <c r="S24" s="70"/>
      <c r="T24" s="70"/>
      <c r="U24" s="70"/>
      <c r="V24" s="70"/>
      <c r="W24" s="70"/>
      <c r="X24" s="70"/>
      <c r="Y24" s="70"/>
      <c r="Z24" s="72"/>
    </row>
    <row r="25" spans="1:26" ht="18" customHeight="1" x14ac:dyDescent="0.15">
      <c r="A25" s="189"/>
      <c r="E25" s="95"/>
    </row>
    <row r="26" spans="1:26" s="160" customFormat="1" ht="14.25" x14ac:dyDescent="0.15">
      <c r="A26" s="159"/>
      <c r="B26" s="159"/>
      <c r="C26" s="159"/>
      <c r="D26" s="162"/>
      <c r="E26" s="278"/>
      <c r="F26" s="279"/>
      <c r="G26" s="192"/>
    </row>
  </sheetData>
  <sheetProtection formatColumns="0" formatRows="0"/>
  <phoneticPr fontId="8" type="noConversion"/>
  <dataValidations count="12">
    <dataValidation type="whole" allowBlank="1" showInputMessage="1" showErrorMessage="1" errorTitle="Внимание" error="Допускается ввод только целых не отрицательных чисел!" prompt="Если Вам необходимо указать отрицательное значение, то в ячейке слева поставьте '('" sqref="L20:L21 I20:I21 O13:O14 L13:L14 I13:I14 O20:O21 L8 I8 O8 I4 L4 O4">
      <formula1>0</formula1>
      <formula2>9.99999999999999E+23</formula2>
    </dataValidation>
    <dataValidation type="list" allowBlank="1" showDropDown="1" showInputMessage="1" showErrorMessage="1" errorTitle="Внимание" error="Возможен ввод только символа '('!" sqref="K20:K21 N20:N21 H13:H14 K13:K14 N13:N14 H20:H21 N4 K4 H4">
      <formula1>"("</formula1>
    </dataValidation>
    <dataValidation type="decimal" allowBlank="1" showInputMessage="1" showErrorMessage="1" sqref="L19 I19 O19 L12 I12 O12">
      <formula1>-9.99999999999999E+40</formula1>
      <formula2>9.99999999999999E+22</formula2>
    </dataValidation>
    <dataValidation type="decimal" allowBlank="1" showInputMessage="1" showErrorMessage="1" sqref="L22:P22 I22:J22 I15:J15 L15:P15">
      <formula1>0</formula1>
      <formula2>9.99999999999999E+22</formula2>
    </dataValidation>
    <dataValidation type="textLength" operator="lessThanOrEqual" allowBlank="1" showInputMessage="1" showErrorMessage="1" errorTitle="Ошибка" error="Допускается ввод не более 900 символов!" sqref="G4 G8">
      <formula1>900</formula1>
    </dataValidation>
    <dataValidation type="textLength" operator="lessThanOrEqual" allowBlank="1" showInputMessage="1" showErrorMessage="1" errorTitle="Ошибка" error="Допускается ввод не более 900 символов!" sqref="F4">
      <formula1>900</formula1>
    </dataValidation>
    <dataValidation type="textLength" operator="lessThanOrEqual" allowBlank="1" showInputMessage="1" showErrorMessage="1" errorTitle="Ошибка" error="Допускается ввод не более 900 символов!" sqref="F8">
      <formula1>900</formula1>
    </dataValidation>
    <dataValidation type="textLength" operator="lessThanOrEqual" allowBlank="1" showInputMessage="1" showErrorMessage="1" errorTitle="Ошибка" error="Допускается ввод не более 900 символов!" sqref="F13">
      <formula1>900</formula1>
    </dataValidation>
    <dataValidation type="textLength" operator="lessThanOrEqual" allowBlank="1" showInputMessage="1" showErrorMessage="1" errorTitle="Ошибка" error="Допускается ввод не более 900 символов!" sqref="F14">
      <formula1>900</formula1>
    </dataValidation>
    <dataValidation type="textLength" operator="lessThanOrEqual" allowBlank="1" showInputMessage="1" showErrorMessage="1" errorTitle="Ошибка" error="Допускается ввод не более 900 символов!" sqref="F20">
      <formula1>900</formula1>
    </dataValidation>
    <dataValidation type="textLength" operator="lessThanOrEqual" allowBlank="1" showInputMessage="1" showErrorMessage="1" errorTitle="Ошибка" error="Допускается ввод не более 900 символов!" sqref="F21">
      <formula1>900</formula1>
    </dataValidation>
    <dataValidation type="textLength" operator="lessThanOrEqual" allowBlank="1" showInputMessage="1" showErrorMessage="1" errorTitle="Ошибка" error="Допускается ввод не более 900 символов!" sqref="F26">
      <formula1>900</formula1>
    </dataValidation>
  </dataValidations>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_TEHSHEET" enableFormatConditionsCalculation="0">
    <tabColor indexed="47"/>
  </sheetPr>
  <dimension ref="A1:CS86"/>
  <sheetViews>
    <sheetView showGridLines="0" workbookViewId="0">
      <selection activeCell="L28" sqref="L28:T28"/>
    </sheetView>
  </sheetViews>
  <sheetFormatPr defaultRowHeight="11.25" x14ac:dyDescent="0.15"/>
  <cols>
    <col min="1" max="1" width="32.5703125" style="50" bestFit="1" customWidth="1"/>
    <col min="2" max="2" width="18.7109375" style="39" bestFit="1" customWidth="1"/>
    <col min="3" max="3" width="14.140625" style="37" customWidth="1"/>
    <col min="4" max="4" width="8.28515625" style="37" customWidth="1"/>
    <col min="5" max="5" width="19" style="37" bestFit="1" customWidth="1"/>
    <col min="6" max="8" width="12.28515625" style="37" bestFit="1" customWidth="1"/>
    <col min="9" max="9" width="38" style="37" customWidth="1"/>
    <col min="10" max="10" width="9.140625" style="37"/>
    <col min="11" max="11" width="34.42578125" style="37" bestFit="1" customWidth="1"/>
    <col min="12" max="12" width="2.42578125" style="37" customWidth="1"/>
    <col min="13" max="13" width="12.42578125" style="37" bestFit="1" customWidth="1"/>
    <col min="14" max="15" width="2.42578125" style="37" customWidth="1"/>
    <col min="16" max="16" width="12.42578125" style="37" customWidth="1"/>
    <col min="17" max="18" width="2.42578125" style="37" customWidth="1"/>
    <col min="19" max="19" width="12.5703125" style="37" customWidth="1"/>
    <col min="20" max="20" width="2.42578125" style="37" customWidth="1"/>
    <col min="21" max="21" width="11.5703125" style="37" customWidth="1"/>
    <col min="22" max="22" width="2.42578125" style="37" customWidth="1"/>
    <col min="23" max="23" width="9.140625" style="37"/>
    <col min="24" max="24" width="4.5703125" style="37" bestFit="1" customWidth="1"/>
    <col min="25" max="25" width="36" style="37" bestFit="1" customWidth="1"/>
    <col min="26" max="26" width="5" style="37" bestFit="1" customWidth="1"/>
    <col min="27" max="16384" width="9.140625" style="37"/>
  </cols>
  <sheetData>
    <row r="1" spans="1:97" ht="22.5" x14ac:dyDescent="0.15">
      <c r="A1" s="416" t="s">
        <v>223</v>
      </c>
      <c r="B1" s="36" t="s">
        <v>280</v>
      </c>
      <c r="C1" s="36" t="s">
        <v>276</v>
      </c>
      <c r="D1" s="36" t="s">
        <v>277</v>
      </c>
      <c r="E1" s="38" t="s">
        <v>97</v>
      </c>
      <c r="F1" s="38" t="s">
        <v>132</v>
      </c>
      <c r="G1" s="38" t="s">
        <v>134</v>
      </c>
      <c r="H1" s="38" t="s">
        <v>133</v>
      </c>
      <c r="I1" s="93" t="s">
        <v>530</v>
      </c>
      <c r="K1" s="87" t="s">
        <v>111</v>
      </c>
      <c r="X1" s="418" t="s">
        <v>555</v>
      </c>
      <c r="Y1" s="418"/>
      <c r="Z1" s="418"/>
      <c r="CS1" s="51"/>
    </row>
    <row r="2" spans="1:97" ht="12.75" x14ac:dyDescent="0.2">
      <c r="A2" s="416"/>
      <c r="B2" s="39" t="s">
        <v>87</v>
      </c>
      <c r="C2" s="88" t="s">
        <v>278</v>
      </c>
      <c r="D2" s="37">
        <v>2012</v>
      </c>
      <c r="E2" s="66" t="s">
        <v>95</v>
      </c>
      <c r="F2" s="51" t="s">
        <v>98</v>
      </c>
      <c r="G2" s="51" t="s">
        <v>99</v>
      </c>
      <c r="H2" s="51" t="s">
        <v>99</v>
      </c>
      <c r="I2" s="94" t="s">
        <v>527</v>
      </c>
      <c r="K2" s="89" t="s">
        <v>112</v>
      </c>
    </row>
    <row r="3" spans="1:97" ht="12.75" x14ac:dyDescent="0.2">
      <c r="A3" s="85" t="s">
        <v>637</v>
      </c>
      <c r="B3" s="39" t="s">
        <v>88</v>
      </c>
      <c r="C3" s="88" t="s">
        <v>130</v>
      </c>
      <c r="D3" s="41">
        <v>2013</v>
      </c>
      <c r="E3" s="66" t="s">
        <v>96</v>
      </c>
      <c r="F3" s="51" t="s">
        <v>100</v>
      </c>
      <c r="G3" s="51" t="s">
        <v>101</v>
      </c>
      <c r="H3" s="51" t="s">
        <v>101</v>
      </c>
      <c r="I3" s="94" t="s">
        <v>528</v>
      </c>
      <c r="K3" s="89" t="s">
        <v>113</v>
      </c>
      <c r="X3" s="257" t="s">
        <v>183</v>
      </c>
      <c r="Y3" s="262" t="s">
        <v>336</v>
      </c>
      <c r="Z3" s="280" t="s">
        <v>365</v>
      </c>
    </row>
    <row r="4" spans="1:97" ht="12.75" x14ac:dyDescent="0.2">
      <c r="A4" s="85" t="s">
        <v>333</v>
      </c>
      <c r="C4" s="88" t="s">
        <v>131</v>
      </c>
      <c r="D4" s="41">
        <v>2014</v>
      </c>
      <c r="F4" s="51" t="s">
        <v>314</v>
      </c>
      <c r="G4" s="51" t="s">
        <v>102</v>
      </c>
      <c r="H4" s="51" t="s">
        <v>102</v>
      </c>
      <c r="I4" s="94" t="s">
        <v>529</v>
      </c>
      <c r="K4" s="89" t="s">
        <v>114</v>
      </c>
      <c r="X4" s="257" t="s">
        <v>187</v>
      </c>
      <c r="Y4" s="262" t="s">
        <v>366</v>
      </c>
      <c r="Z4" s="280" t="s">
        <v>367</v>
      </c>
    </row>
    <row r="5" spans="1:97" ht="12.75" x14ac:dyDescent="0.2">
      <c r="A5" s="85" t="s">
        <v>638</v>
      </c>
      <c r="C5" s="88" t="s">
        <v>268</v>
      </c>
      <c r="D5" s="41">
        <v>2015</v>
      </c>
      <c r="F5" s="51" t="s">
        <v>103</v>
      </c>
      <c r="G5" s="51" t="s">
        <v>104</v>
      </c>
      <c r="H5" s="51" t="s">
        <v>104</v>
      </c>
      <c r="I5" s="51"/>
      <c r="K5" s="89" t="s">
        <v>115</v>
      </c>
      <c r="X5" s="257"/>
      <c r="Y5" s="262"/>
      <c r="Z5" s="280"/>
    </row>
    <row r="6" spans="1:97" x14ac:dyDescent="0.15">
      <c r="A6" s="85" t="s">
        <v>639</v>
      </c>
      <c r="B6" s="36" t="s">
        <v>72</v>
      </c>
      <c r="C6" s="40"/>
      <c r="D6" s="41">
        <v>2016</v>
      </c>
      <c r="F6" s="51" t="s">
        <v>315</v>
      </c>
      <c r="G6" s="51" t="s">
        <v>105</v>
      </c>
      <c r="H6" s="51" t="s">
        <v>105</v>
      </c>
      <c r="I6" s="51"/>
      <c r="K6" s="89" t="s">
        <v>116</v>
      </c>
      <c r="X6" s="257"/>
      <c r="Y6" s="262"/>
      <c r="Z6" s="280"/>
    </row>
    <row r="7" spans="1:97" x14ac:dyDescent="0.15">
      <c r="A7" s="85" t="s">
        <v>640</v>
      </c>
      <c r="B7" s="39">
        <v>0</v>
      </c>
      <c r="C7" s="40"/>
      <c r="F7" s="51" t="s">
        <v>316</v>
      </c>
      <c r="G7" s="51" t="s">
        <v>106</v>
      </c>
      <c r="H7" s="51" t="s">
        <v>106</v>
      </c>
      <c r="I7" s="51"/>
      <c r="K7" s="89" t="s">
        <v>117</v>
      </c>
      <c r="X7" s="257" t="s">
        <v>192</v>
      </c>
      <c r="Y7" s="262" t="s">
        <v>337</v>
      </c>
      <c r="Z7" s="280" t="s">
        <v>370</v>
      </c>
    </row>
    <row r="8" spans="1:97" ht="22.5" x14ac:dyDescent="0.15">
      <c r="A8" s="85" t="s">
        <v>641</v>
      </c>
      <c r="C8" s="40"/>
      <c r="F8" s="51" t="s">
        <v>317</v>
      </c>
      <c r="G8" s="51" t="s">
        <v>107</v>
      </c>
      <c r="H8" s="51" t="s">
        <v>107</v>
      </c>
      <c r="I8" s="51"/>
      <c r="K8" s="89" t="s">
        <v>118</v>
      </c>
      <c r="X8" s="257" t="s">
        <v>196</v>
      </c>
      <c r="Y8" s="262" t="s">
        <v>338</v>
      </c>
      <c r="Z8" s="280" t="s">
        <v>371</v>
      </c>
    </row>
    <row r="9" spans="1:97" x14ac:dyDescent="0.15">
      <c r="A9" s="85" t="s">
        <v>642</v>
      </c>
      <c r="C9" s="40"/>
      <c r="D9" s="41"/>
      <c r="F9" s="51" t="s">
        <v>108</v>
      </c>
      <c r="G9" s="51" t="s">
        <v>109</v>
      </c>
      <c r="H9" s="51" t="s">
        <v>109</v>
      </c>
      <c r="I9" s="51"/>
      <c r="K9" s="89" t="s">
        <v>119</v>
      </c>
      <c r="X9" s="257" t="s">
        <v>200</v>
      </c>
      <c r="Y9" s="262" t="s">
        <v>369</v>
      </c>
      <c r="Z9" s="280" t="s">
        <v>372</v>
      </c>
    </row>
    <row r="10" spans="1:97" x14ac:dyDescent="0.15">
      <c r="A10" s="85" t="s">
        <v>643</v>
      </c>
      <c r="C10" s="40"/>
      <c r="D10" s="41"/>
      <c r="F10" s="51" t="s">
        <v>125</v>
      </c>
      <c r="G10" s="51" t="s">
        <v>126</v>
      </c>
      <c r="H10" s="51" t="s">
        <v>126</v>
      </c>
      <c r="I10" s="51"/>
      <c r="X10" s="257" t="s">
        <v>204</v>
      </c>
      <c r="Y10" s="262" t="s">
        <v>359</v>
      </c>
      <c r="Z10" s="280" t="s">
        <v>373</v>
      </c>
    </row>
    <row r="11" spans="1:97" x14ac:dyDescent="0.15">
      <c r="A11" s="85" t="s">
        <v>644</v>
      </c>
      <c r="C11" s="40"/>
      <c r="D11" s="41"/>
      <c r="F11" s="51" t="s">
        <v>127</v>
      </c>
      <c r="G11" s="51">
        <v>10</v>
      </c>
      <c r="H11" s="51">
        <v>10</v>
      </c>
      <c r="I11" s="51"/>
      <c r="K11" s="87" t="s">
        <v>124</v>
      </c>
      <c r="X11" s="257" t="s">
        <v>270</v>
      </c>
      <c r="Y11" s="262" t="s">
        <v>339</v>
      </c>
      <c r="Z11" s="280" t="s">
        <v>374</v>
      </c>
    </row>
    <row r="12" spans="1:97" x14ac:dyDescent="0.15">
      <c r="A12" s="85" t="s">
        <v>645</v>
      </c>
      <c r="C12" s="40"/>
      <c r="D12" s="41"/>
      <c r="F12" s="51" t="s">
        <v>128</v>
      </c>
      <c r="G12" s="51">
        <v>11</v>
      </c>
      <c r="H12" s="51">
        <v>11</v>
      </c>
      <c r="I12" s="51"/>
      <c r="K12" s="89" t="s">
        <v>112</v>
      </c>
      <c r="X12" s="257" t="s">
        <v>231</v>
      </c>
      <c r="Y12" s="281" t="s">
        <v>340</v>
      </c>
      <c r="Z12" s="217" t="s">
        <v>368</v>
      </c>
    </row>
    <row r="13" spans="1:97" x14ac:dyDescent="0.15">
      <c r="A13" s="85" t="s">
        <v>646</v>
      </c>
      <c r="C13" s="40"/>
      <c r="D13" s="41"/>
      <c r="F13" s="51" t="s">
        <v>129</v>
      </c>
      <c r="G13" s="51">
        <v>12</v>
      </c>
      <c r="H13" s="51">
        <v>12</v>
      </c>
      <c r="I13" s="51"/>
      <c r="K13" s="89" t="s">
        <v>113</v>
      </c>
    </row>
    <row r="14" spans="1:97" ht="22.5" customHeight="1" x14ac:dyDescent="0.15">
      <c r="A14" s="85" t="s">
        <v>647</v>
      </c>
      <c r="C14" s="40"/>
      <c r="D14" s="41"/>
      <c r="F14" s="51"/>
      <c r="G14" s="51"/>
      <c r="H14" s="51">
        <v>13</v>
      </c>
      <c r="I14" s="51"/>
      <c r="K14" s="89" t="s">
        <v>114</v>
      </c>
      <c r="X14" s="418" t="s">
        <v>556</v>
      </c>
      <c r="Y14" s="418"/>
      <c r="Z14" s="418"/>
    </row>
    <row r="15" spans="1:97" x14ac:dyDescent="0.15">
      <c r="A15" s="85" t="s">
        <v>68</v>
      </c>
      <c r="C15" s="40"/>
      <c r="D15" s="41"/>
      <c r="F15" s="51"/>
      <c r="G15" s="51"/>
      <c r="H15" s="51">
        <v>14</v>
      </c>
      <c r="I15" s="51"/>
      <c r="K15" s="89" t="s">
        <v>115</v>
      </c>
    </row>
    <row r="16" spans="1:97" x14ac:dyDescent="0.15">
      <c r="A16" s="85" t="s">
        <v>648</v>
      </c>
      <c r="C16" s="40"/>
      <c r="D16" s="41"/>
      <c r="F16" s="51"/>
      <c r="G16" s="51"/>
      <c r="H16" s="51">
        <v>15</v>
      </c>
      <c r="I16" s="51"/>
      <c r="K16" s="89" t="s">
        <v>116</v>
      </c>
      <c r="X16" s="257" t="s">
        <v>183</v>
      </c>
      <c r="Y16" s="262" t="s">
        <v>336</v>
      </c>
      <c r="Z16" s="280" t="s">
        <v>365</v>
      </c>
    </row>
    <row r="17" spans="1:26" x14ac:dyDescent="0.15">
      <c r="A17" s="85" t="s">
        <v>649</v>
      </c>
      <c r="F17" s="51"/>
      <c r="G17" s="51"/>
      <c r="H17" s="51">
        <v>16</v>
      </c>
      <c r="I17" s="51"/>
      <c r="X17" s="257" t="s">
        <v>187</v>
      </c>
      <c r="Y17" s="262" t="s">
        <v>366</v>
      </c>
      <c r="Z17" s="280" t="s">
        <v>367</v>
      </c>
    </row>
    <row r="18" spans="1:26" x14ac:dyDescent="0.15">
      <c r="A18" s="85" t="s">
        <v>650</v>
      </c>
      <c r="F18" s="51"/>
      <c r="G18" s="51"/>
      <c r="H18" s="51">
        <v>17</v>
      </c>
      <c r="I18" s="51"/>
      <c r="X18" s="257" t="s">
        <v>192</v>
      </c>
      <c r="Y18" s="262" t="s">
        <v>534</v>
      </c>
      <c r="Z18" s="280" t="s">
        <v>370</v>
      </c>
    </row>
    <row r="19" spans="1:26" x14ac:dyDescent="0.15">
      <c r="A19" s="85" t="s">
        <v>0</v>
      </c>
      <c r="F19" s="51"/>
      <c r="G19" s="51"/>
      <c r="H19" s="51">
        <v>18</v>
      </c>
      <c r="I19" s="51"/>
      <c r="K19" s="417" t="s">
        <v>360</v>
      </c>
      <c r="L19" s="417"/>
      <c r="M19" s="417"/>
      <c r="N19" s="417"/>
      <c r="O19" s="417"/>
      <c r="P19" s="417"/>
      <c r="Q19" s="417"/>
      <c r="R19" s="417"/>
      <c r="S19" s="417"/>
      <c r="T19" s="417"/>
      <c r="X19" s="257" t="s">
        <v>196</v>
      </c>
      <c r="Y19" s="262" t="s">
        <v>535</v>
      </c>
      <c r="Z19" s="280" t="s">
        <v>371</v>
      </c>
    </row>
    <row r="20" spans="1:26" x14ac:dyDescent="0.15">
      <c r="A20" s="85" t="s">
        <v>1</v>
      </c>
      <c r="F20" s="51"/>
      <c r="G20" s="51"/>
      <c r="H20" s="51">
        <v>19</v>
      </c>
      <c r="I20" s="51"/>
      <c r="K20" s="92" t="s">
        <v>384</v>
      </c>
      <c r="L20" s="259" t="str">
        <f ca="1">IF((SUMIF(OFFSET(SUM_1100_1,0,-1),"",SUM_1100_1)-SUMIF(OFFSET(SUM_1100_1,0,-1),"(",SUM_1100_1))&lt;0,"(","")</f>
        <v/>
      </c>
      <c r="M20" s="245">
        <f ca="1">ABS(SUMIF(OFFSET(SUM_1100_1,0,-1),"",SUM_1100_1)-SUMIF(OFFSET(SUM_1100_1,0,-1),"(",SUM_1100_1))</f>
        <v>329</v>
      </c>
      <c r="N20" s="271" t="str">
        <f t="shared" ref="N20:N26" ca="1" si="0">IF(L20="(",")","")</f>
        <v/>
      </c>
      <c r="O20" s="271" t="str">
        <f ca="1">IF((SUMIF(OFFSET(SUM_1100_2,0,-1),"",SUM_1100_2)-SUMIF(OFFSET(SUM_1100_2,0,-1),"(",SUM_1100_2))&lt;0,"(","")</f>
        <v/>
      </c>
      <c r="P20" s="245">
        <f ca="1">ABS(SUMIF(OFFSET(SUM_1100_2,0,-1),"",SUM_1100_2)-SUMIF(OFFSET(SUM_1100_2,0,-1),"(",SUM_1100_2))</f>
        <v>401</v>
      </c>
      <c r="Q20" s="271" t="str">
        <f t="shared" ref="Q20:Q26" ca="1" si="1">IF(O20="(",")","")</f>
        <v/>
      </c>
      <c r="R20" s="271" t="str">
        <f ca="1">IF((SUMIF(OFFSET(SUM_1100_3,0,-1),"",SUM_1100_3)-SUMIF(OFFSET(SUM_1100_3,0,-1),"(",SUM_1100_3))&lt;0,"(","")</f>
        <v/>
      </c>
      <c r="S20" s="245">
        <f ca="1">ABS(SUMIF(OFFSET(SUM_1100_3,0,-1),"",SUM_1100_3)-SUMIF(OFFSET(SUM_1100_3,0,-1),"(",SUM_1100_3))</f>
        <v>478</v>
      </c>
      <c r="T20" s="271" t="str">
        <f t="shared" ref="T20:T26" ca="1" si="2">IF(R20="(",")","")</f>
        <v/>
      </c>
      <c r="X20" s="257" t="s">
        <v>200</v>
      </c>
      <c r="Y20" s="262" t="s">
        <v>337</v>
      </c>
      <c r="Z20" s="280" t="s">
        <v>372</v>
      </c>
    </row>
    <row r="21" spans="1:26" ht="22.5" x14ac:dyDescent="0.15">
      <c r="A21" s="85" t="s">
        <v>2</v>
      </c>
      <c r="F21" s="51"/>
      <c r="G21" s="51"/>
      <c r="H21" s="51">
        <v>20</v>
      </c>
      <c r="I21" s="51"/>
      <c r="K21" s="92" t="s">
        <v>385</v>
      </c>
      <c r="L21" s="271" t="str">
        <f ca="1">IF((SUMIF(OFFSET(SUM_1200_1,0,-1),"",SUM_1200_1)-SUMIF(OFFSET(SUM_1200_1,0,-1),"(",SUM_1200_1))&lt;0,"(","")</f>
        <v/>
      </c>
      <c r="M21" s="245">
        <f ca="1">ABS(SUMIF(OFFSET(SUM_1200_1,0,-1),"",SUM_1200_1)-SUMIF(OFFSET(SUM_1200_1,0,-1),"(",SUM_1200_1))</f>
        <v>6388</v>
      </c>
      <c r="N21" s="271" t="str">
        <f t="shared" ca="1" si="0"/>
        <v/>
      </c>
      <c r="O21" s="271" t="str">
        <f ca="1">IF((SUMIF(OFFSET(SUM_1200_2,0,-1),"",SUM_1200_2)-SUMIF(OFFSET(SUM_1200_2,0,-1),"(",SUM_1200_2))&lt;0,"(","")</f>
        <v/>
      </c>
      <c r="P21" s="245">
        <f ca="1">ABS(SUMIF(OFFSET(SUM_1200_2,0,-1),"",SUM_1200_2)-SUMIF(OFFSET(SUM_1200_2,0,-1),"(",SUM_1200_2))</f>
        <v>7158</v>
      </c>
      <c r="Q21" s="271" t="str">
        <f t="shared" ca="1" si="1"/>
        <v/>
      </c>
      <c r="R21" s="271" t="str">
        <f ca="1">IF((SUMIF(OFFSET(SUM_1200_3,0,-1),"",SUM_1200_3)-SUMIF(OFFSET(SUM_1200_3,0,-1),"(",SUM_1200_3))&lt;0,"(","")</f>
        <v/>
      </c>
      <c r="S21" s="245">
        <f ca="1">ABS(SUMIF(OFFSET(SUM_1200_3,0,-1),"",SUM_1200_3)-SUMIF(OFFSET(SUM_1200_3,0,-1),"(",SUM_1200_3))</f>
        <v>6450</v>
      </c>
      <c r="T21" s="271" t="str">
        <f t="shared" ca="1" si="2"/>
        <v/>
      </c>
      <c r="X21" s="257" t="s">
        <v>204</v>
      </c>
      <c r="Y21" s="262" t="s">
        <v>338</v>
      </c>
      <c r="Z21" s="280" t="s">
        <v>373</v>
      </c>
    </row>
    <row r="22" spans="1:26" x14ac:dyDescent="0.15">
      <c r="A22" s="85" t="s">
        <v>3</v>
      </c>
      <c r="F22" s="51"/>
      <c r="G22" s="51"/>
      <c r="H22" s="51">
        <v>21</v>
      </c>
      <c r="I22" s="51"/>
      <c r="K22" s="92" t="s">
        <v>427</v>
      </c>
      <c r="L22" s="271" t="str">
        <f ca="1">IF((IF(L13="(",-LINE_1100_1,LINE_1100_1)+IF(L21="(",-LINE_1200_1,LINE_1200_1))&lt;0,"(","")</f>
        <v/>
      </c>
      <c r="M22" s="245">
        <f ca="1">ABS(IF(L13="(",-LINE_1100_1,LINE_1100_1)+IF(L21="(",-LINE_1200_1,LINE_1200_1))</f>
        <v>6717</v>
      </c>
      <c r="N22" s="271" t="str">
        <f t="shared" ca="1" si="0"/>
        <v/>
      </c>
      <c r="O22" s="271" t="str">
        <f ca="1">IF((IF(O13="(",-LINE_1100_2,LINE_1100_2)+IF(O21="(",-LINE_1200_2,LINE_1200_2))&lt;0,"(","")</f>
        <v/>
      </c>
      <c r="P22" s="245">
        <f ca="1">ABS(IF(O13="(",-LINE_1100_2,LINE_1100_2)+IF(O21="(",-LINE_1200_2,LINE_1200_2))</f>
        <v>7559</v>
      </c>
      <c r="Q22" s="271" t="str">
        <f t="shared" ca="1" si="1"/>
        <v/>
      </c>
      <c r="R22" s="271" t="str">
        <f ca="1">IF((IF(R13="(",-LINE_1100_3,LINE_1100_3)+IF(R21="(",-LINE_1200_3,LINE_1200_3))&lt;0,"(","")</f>
        <v/>
      </c>
      <c r="S22" s="245">
        <f ca="1">ABS(IF(R13="(",-LINE_1100_3,LINE_1100_3)+IF(R21="(",-LINE_1200_3,LINE_1200_3))</f>
        <v>6928</v>
      </c>
      <c r="T22" s="271" t="str">
        <f t="shared" ca="1" si="2"/>
        <v/>
      </c>
      <c r="X22" s="257" t="s">
        <v>270</v>
      </c>
      <c r="Y22" s="262" t="s">
        <v>369</v>
      </c>
      <c r="Z22" s="280" t="s">
        <v>374</v>
      </c>
    </row>
    <row r="23" spans="1:26" x14ac:dyDescent="0.15">
      <c r="A23" s="85" t="s">
        <v>4</v>
      </c>
      <c r="F23" s="51"/>
      <c r="G23" s="51"/>
      <c r="H23" s="51">
        <v>22</v>
      </c>
      <c r="I23" s="51"/>
      <c r="K23" s="92" t="s">
        <v>423</v>
      </c>
      <c r="L23" s="271" t="str">
        <f ca="1">IF((SUMIF(OFFSET(SUM_1300_1,0,-1),"",SUM_1300_1)-SUMIF(OFFSET(SUM_1300_1,0,-1),"(",SUM_1300_1))&lt;0,"(","")</f>
        <v/>
      </c>
      <c r="M23" s="245">
        <f ca="1">ABS(SUMIF(OFFSET(SUM_1300_1,0,-1),"",SUM_1300_1)-SUMIF(OFFSET(SUM_1300_1,0,-1),"(",SUM_1300_1))</f>
        <v>3580</v>
      </c>
      <c r="N23" s="271" t="str">
        <f t="shared" ca="1" si="0"/>
        <v/>
      </c>
      <c r="O23" s="271" t="str">
        <f ca="1">IF((SUMIF(OFFSET(SUM_1300_2,0,-1),"",SUM_1300_2)-SUMIF(OFFSET(SUM_1300_2,0,-1),"(",SUM_1300_2))&lt;0,"(","")</f>
        <v/>
      </c>
      <c r="P23" s="245">
        <f ca="1">ABS(SUMIF(OFFSET(SUM_1300_2,0,-1),"",SUM_1300_2)-SUMIF(OFFSET(SUM_1300_2,0,-1),"(",SUM_1300_2))</f>
        <v>4819</v>
      </c>
      <c r="Q23" s="271" t="str">
        <f t="shared" ca="1" si="1"/>
        <v/>
      </c>
      <c r="R23" s="271" t="str">
        <f ca="1">IF((SUMIF(OFFSET(SUM_1300_3,0,-1),"",SUM_1300_3)-SUMIF(OFFSET(SUM_1300_3,0,-1),"(",SUM_1300_3))&lt;0,"(","")</f>
        <v/>
      </c>
      <c r="S23" s="245">
        <f ca="1">ABS(SUMIF(OFFSET(SUM_1300_3,0,-1),"",SUM_1300_3)-SUMIF(OFFSET(SUM_1300_3,0,-1),"(",SUM_1300_3))</f>
        <v>4768</v>
      </c>
      <c r="T23" s="271" t="str">
        <f t="shared" ca="1" si="2"/>
        <v/>
      </c>
      <c r="X23" s="257" t="s">
        <v>231</v>
      </c>
      <c r="Y23" s="262" t="s">
        <v>359</v>
      </c>
      <c r="Z23" s="280" t="s">
        <v>532</v>
      </c>
    </row>
    <row r="24" spans="1:26" x14ac:dyDescent="0.15">
      <c r="A24" s="85" t="s">
        <v>5</v>
      </c>
      <c r="B24" s="37"/>
      <c r="F24" s="51"/>
      <c r="G24" s="51"/>
      <c r="H24" s="51">
        <v>23</v>
      </c>
      <c r="I24" s="51"/>
      <c r="K24" s="92" t="s">
        <v>424</v>
      </c>
      <c r="L24" s="271" t="str">
        <f ca="1">IF((SUMIF(OFFSET(SUM_1400_1,0,-1),"",SUM_1400_1)-SUMIF(OFFSET(SUM_1400_1,0,-1),"(",SUM_1400_1))&lt;0,"(","")</f>
        <v/>
      </c>
      <c r="M24" s="245">
        <f ca="1">ABS(SUMIF(OFFSET(SUM_1400_1,0,-1),"",SUM_1400_1)-SUMIF(OFFSET(SUM_1400_1,0,-1),"(",SUM_1400_1))</f>
        <v>0</v>
      </c>
      <c r="N24" s="271" t="str">
        <f t="shared" ca="1" si="0"/>
        <v/>
      </c>
      <c r="O24" s="271" t="str">
        <f ca="1">IF((SUMIF(OFFSET(SUM_1400_2,0,-1),"",SUM_1400_2)-SUMIF(OFFSET(SUM_1400_2,0,-1),"(",SUM_1400_2))&lt;0,"(","")</f>
        <v/>
      </c>
      <c r="P24" s="245">
        <f ca="1">ABS(SUMIF(OFFSET(SUM_1400_2,0,-1),"",SUM_1400_2)-SUMIF(OFFSET(SUM_1400_2,0,-1),"(",SUM_1400_2))</f>
        <v>0</v>
      </c>
      <c r="Q24" s="271" t="str">
        <f t="shared" ca="1" si="1"/>
        <v/>
      </c>
      <c r="R24" s="271" t="str">
        <f ca="1">IF((SUMIF(OFFSET(SUM_1400_3,0,-1),"",SUM_1400_3)-SUMIF(OFFSET(SUM_1400_3,0,-1),"(",SUM_1400_3))&lt;0,"(","")</f>
        <v/>
      </c>
      <c r="S24" s="245">
        <f ca="1">ABS(SUMIF(OFFSET(SUM_1400_3,0,-1),"",SUM_1400_3)-SUMIF(OFFSET(SUM_1400_3,0,-1),"(",SUM_1400_3))</f>
        <v>0</v>
      </c>
      <c r="T24" s="271" t="str">
        <f t="shared" ca="1" si="2"/>
        <v/>
      </c>
      <c r="X24" s="257" t="s">
        <v>234</v>
      </c>
      <c r="Y24" s="262" t="s">
        <v>339</v>
      </c>
      <c r="Z24" s="280" t="s">
        <v>533</v>
      </c>
    </row>
    <row r="25" spans="1:26" x14ac:dyDescent="0.15">
      <c r="A25" s="85" t="s">
        <v>6</v>
      </c>
      <c r="F25" s="51"/>
      <c r="G25" s="51"/>
      <c r="H25" s="51">
        <v>24</v>
      </c>
      <c r="I25" s="51"/>
      <c r="K25" s="92" t="s">
        <v>425</v>
      </c>
      <c r="L25" s="271" t="str">
        <f ca="1">IF((SUMIF(OFFSET(SUM_1500_1,0,-1),"",SUM_1500_1)-SUMIF(OFFSET(SUM_1500_1,0,-1),"(",SUM_1500_1))&lt;0,"(","")</f>
        <v/>
      </c>
      <c r="M25" s="245">
        <f ca="1">ABS(SUMIF(OFFSET(SUM_1500_1,0,-1),"",SUM_1500_1)-SUMIF(OFFSET(SUM_1500_1,0,-1),"(",SUM_1500_1))</f>
        <v>3137</v>
      </c>
      <c r="N25" s="271" t="str">
        <f t="shared" ca="1" si="0"/>
        <v/>
      </c>
      <c r="O25" s="271" t="str">
        <f ca="1">IF((SUMIF(OFFSET(SUM_1500_2,0,-1),"",SUM_1500_2)-SUMIF(OFFSET(SUM_1500_2,0,-1),"(",SUM_1500_2))&lt;0,"(","")</f>
        <v/>
      </c>
      <c r="P25" s="245">
        <f ca="1">ABS(SUMIF(OFFSET(SUM_1500_2,0,-1),"",SUM_1500_2)-SUMIF(OFFSET(SUM_1500_2,0,-1),"(",SUM_1500_2))</f>
        <v>2740</v>
      </c>
      <c r="Q25" s="271" t="str">
        <f t="shared" ca="1" si="1"/>
        <v/>
      </c>
      <c r="R25" s="271" t="str">
        <f ca="1">IF((SUMIF(OFFSET(SUM_1500_3,0,-1),"",SUM_1500_3)-SUMIF(OFFSET(SUM_1500_3,0,-1),"(",SUM_1500_3))&lt;0,"(","")</f>
        <v/>
      </c>
      <c r="S25" s="245">
        <f ca="1">ABS(SUMIF(OFFSET(SUM_1500_3,0,-1),"",SUM_1500_3)-SUMIF(OFFSET(SUM_1500_3,0,-1),"(",SUM_1500_3))</f>
        <v>2160</v>
      </c>
      <c r="T25" s="271" t="str">
        <f t="shared" ca="1" si="2"/>
        <v/>
      </c>
      <c r="X25" s="257" t="s">
        <v>238</v>
      </c>
      <c r="Y25" s="281" t="s">
        <v>340</v>
      </c>
      <c r="Z25" s="217" t="s">
        <v>368</v>
      </c>
    </row>
    <row r="26" spans="1:26" x14ac:dyDescent="0.15">
      <c r="A26" s="85" t="s">
        <v>7</v>
      </c>
      <c r="F26" s="51"/>
      <c r="G26" s="51"/>
      <c r="H26" s="51">
        <v>25</v>
      </c>
      <c r="I26" s="51"/>
      <c r="K26" s="92" t="s">
        <v>426</v>
      </c>
      <c r="L26" s="271" t="str">
        <f ca="1">IF((IF(L12="(",-LINE_1300_1,LINE_1300_1)+IF(L18="(",-LINE_1400_1,LINE_1400_1)+IF(L25="(",-LINE_1500_1,LINE_1500_1))&lt;0,"(","")</f>
        <v/>
      </c>
      <c r="M26" s="245">
        <f ca="1">ABS(IF(L12="(",-LINE_1300_1,LINE_1300_1)+IF(L18="(",-LINE_1400_1,LINE_1400_1)+IF(L25="(",-LINE_1500_1,LINE_1500_1))</f>
        <v>6717</v>
      </c>
      <c r="N26" s="271" t="str">
        <f t="shared" ca="1" si="0"/>
        <v/>
      </c>
      <c r="O26" s="271" t="str">
        <f ca="1">IF((IF(O12="(",-LINE_1300_2,LINE_1300_2)+IF(O18="(",-LINE_1400_2,LINE_1400_2)+IF(O25="(",-LINE_1500_2,LINE_1500_2))&lt;0,"(","")</f>
        <v/>
      </c>
      <c r="P26" s="245">
        <f ca="1">ABS(IF(O12="(",-LINE_1300_2,LINE_1300_2)+IF(O18="(",-LINE_1400_2,LINE_1400_2)+IF(O25="(",-LINE_1500_2,LINE_1500_2))</f>
        <v>7559</v>
      </c>
      <c r="Q26" s="271" t="str">
        <f t="shared" ca="1" si="1"/>
        <v/>
      </c>
      <c r="R26" s="271" t="str">
        <f ca="1">IF((IF(R12="(",-LINE_1300_3,LINE_1300_3)+IF(R18="(",-LINE_1400_3,LINE_1400_3)+IF(R25="(",-LINE_1500_3,LINE_1500_3))&lt;0,"(","")</f>
        <v/>
      </c>
      <c r="S26" s="245">
        <f ca="1">ABS(IF(R12="(",-LINE_1300_3,LINE_1300_3)+IF(R18="(",-LINE_1400_3,LINE_1400_3)+IF(R25="(",-LINE_1500_3,LINE_1500_3))</f>
        <v>6928</v>
      </c>
      <c r="T26" s="271" t="str">
        <f t="shared" ca="1" si="2"/>
        <v/>
      </c>
    </row>
    <row r="27" spans="1:26" x14ac:dyDescent="0.15">
      <c r="A27" s="85" t="s">
        <v>8</v>
      </c>
      <c r="F27" s="51"/>
      <c r="G27" s="51"/>
      <c r="H27" s="51">
        <v>26</v>
      </c>
      <c r="I27" s="51"/>
    </row>
    <row r="28" spans="1:26" x14ac:dyDescent="0.15">
      <c r="A28" s="85" t="s">
        <v>123</v>
      </c>
      <c r="F28" s="51"/>
      <c r="G28" s="51"/>
      <c r="H28" s="51">
        <v>27</v>
      </c>
      <c r="I28" s="51"/>
      <c r="K28" s="92" t="s">
        <v>361</v>
      </c>
      <c r="L28" s="241"/>
      <c r="M28" s="320"/>
      <c r="N28" s="272"/>
      <c r="O28" s="241"/>
      <c r="P28" s="320"/>
      <c r="Q28" s="272"/>
      <c r="R28" s="241"/>
      <c r="S28" s="320"/>
      <c r="T28" s="272"/>
    </row>
    <row r="29" spans="1:26" x14ac:dyDescent="0.15">
      <c r="A29" s="85" t="s">
        <v>9</v>
      </c>
      <c r="F29" s="51"/>
      <c r="G29" s="51"/>
      <c r="H29" s="51">
        <v>28</v>
      </c>
      <c r="I29" s="51"/>
    </row>
    <row r="30" spans="1:26" x14ac:dyDescent="0.15">
      <c r="A30" s="85" t="s">
        <v>10</v>
      </c>
      <c r="F30" s="51"/>
      <c r="G30" s="51"/>
      <c r="H30" s="51">
        <v>29</v>
      </c>
      <c r="I30" s="51"/>
      <c r="K30" s="92" t="s">
        <v>554</v>
      </c>
      <c r="L30" s="241"/>
      <c r="M30" s="320"/>
      <c r="N30" s="272"/>
      <c r="O30" s="241"/>
      <c r="P30" s="320"/>
      <c r="Q30" s="272"/>
      <c r="R30" s="241"/>
      <c r="S30" s="320"/>
      <c r="T30" s="272"/>
      <c r="U30" s="241"/>
    </row>
    <row r="31" spans="1:26" x14ac:dyDescent="0.15">
      <c r="A31" s="85" t="s">
        <v>11</v>
      </c>
      <c r="F31" s="51"/>
      <c r="G31" s="51"/>
      <c r="H31" s="51">
        <v>30</v>
      </c>
      <c r="I31" s="51"/>
    </row>
    <row r="32" spans="1:26" x14ac:dyDescent="0.15">
      <c r="A32" s="85" t="s">
        <v>12</v>
      </c>
      <c r="F32" s="51"/>
      <c r="G32" s="51"/>
      <c r="H32" s="51">
        <v>31</v>
      </c>
      <c r="I32" s="51"/>
    </row>
    <row r="33" spans="1:1" x14ac:dyDescent="0.15">
      <c r="A33" s="85" t="s">
        <v>13</v>
      </c>
    </row>
    <row r="34" spans="1:1" x14ac:dyDescent="0.15">
      <c r="A34" s="85" t="s">
        <v>14</v>
      </c>
    </row>
    <row r="35" spans="1:1" x14ac:dyDescent="0.15">
      <c r="A35" s="85" t="s">
        <v>15</v>
      </c>
    </row>
    <row r="36" spans="1:1" x14ac:dyDescent="0.15">
      <c r="A36" s="85" t="s">
        <v>16</v>
      </c>
    </row>
    <row r="37" spans="1:1" x14ac:dyDescent="0.15">
      <c r="A37" s="85" t="s">
        <v>17</v>
      </c>
    </row>
    <row r="38" spans="1:1" x14ac:dyDescent="0.15">
      <c r="A38" s="85" t="s">
        <v>18</v>
      </c>
    </row>
    <row r="39" spans="1:1" x14ac:dyDescent="0.15">
      <c r="A39" s="85" t="s">
        <v>19</v>
      </c>
    </row>
    <row r="40" spans="1:1" x14ac:dyDescent="0.15">
      <c r="A40" s="85" t="s">
        <v>20</v>
      </c>
    </row>
    <row r="41" spans="1:1" x14ac:dyDescent="0.15">
      <c r="A41" s="85" t="s">
        <v>21</v>
      </c>
    </row>
    <row r="42" spans="1:1" x14ac:dyDescent="0.15">
      <c r="A42" s="85" t="s">
        <v>22</v>
      </c>
    </row>
    <row r="43" spans="1:1" x14ac:dyDescent="0.15">
      <c r="A43" s="85" t="s">
        <v>23</v>
      </c>
    </row>
    <row r="44" spans="1:1" x14ac:dyDescent="0.15">
      <c r="A44" s="85" t="s">
        <v>24</v>
      </c>
    </row>
    <row r="45" spans="1:1" x14ac:dyDescent="0.15">
      <c r="A45" s="85" t="s">
        <v>25</v>
      </c>
    </row>
    <row r="46" spans="1:1" x14ac:dyDescent="0.15">
      <c r="A46" s="85" t="s">
        <v>26</v>
      </c>
    </row>
    <row r="47" spans="1:1" x14ac:dyDescent="0.15">
      <c r="A47" s="85" t="s">
        <v>27</v>
      </c>
    </row>
    <row r="48" spans="1:1" x14ac:dyDescent="0.15">
      <c r="A48" s="85" t="s">
        <v>28</v>
      </c>
    </row>
    <row r="49" spans="1:1" x14ac:dyDescent="0.15">
      <c r="A49" s="85" t="s">
        <v>29</v>
      </c>
    </row>
    <row r="50" spans="1:1" x14ac:dyDescent="0.15">
      <c r="A50" s="85" t="s">
        <v>30</v>
      </c>
    </row>
    <row r="51" spans="1:1" x14ac:dyDescent="0.15">
      <c r="A51" s="85" t="s">
        <v>31</v>
      </c>
    </row>
    <row r="52" spans="1:1" x14ac:dyDescent="0.15">
      <c r="A52" s="85" t="s">
        <v>32</v>
      </c>
    </row>
    <row r="53" spans="1:1" x14ac:dyDescent="0.15">
      <c r="A53" s="85" t="s">
        <v>33</v>
      </c>
    </row>
    <row r="54" spans="1:1" x14ac:dyDescent="0.15">
      <c r="A54" s="85" t="s">
        <v>34</v>
      </c>
    </row>
    <row r="55" spans="1:1" x14ac:dyDescent="0.15">
      <c r="A55" s="85" t="s">
        <v>35</v>
      </c>
    </row>
    <row r="56" spans="1:1" x14ac:dyDescent="0.15">
      <c r="A56" s="85" t="s">
        <v>36</v>
      </c>
    </row>
    <row r="57" spans="1:1" x14ac:dyDescent="0.15">
      <c r="A57" s="85" t="s">
        <v>37</v>
      </c>
    </row>
    <row r="58" spans="1:1" x14ac:dyDescent="0.15">
      <c r="A58" s="85" t="s">
        <v>38</v>
      </c>
    </row>
    <row r="59" spans="1:1" x14ac:dyDescent="0.15">
      <c r="A59" s="85" t="s">
        <v>39</v>
      </c>
    </row>
    <row r="60" spans="1:1" x14ac:dyDescent="0.15">
      <c r="A60" s="85" t="s">
        <v>40</v>
      </c>
    </row>
    <row r="61" spans="1:1" x14ac:dyDescent="0.15">
      <c r="A61" s="85" t="s">
        <v>41</v>
      </c>
    </row>
    <row r="62" spans="1:1" x14ac:dyDescent="0.15">
      <c r="A62" s="85" t="s">
        <v>42</v>
      </c>
    </row>
    <row r="63" spans="1:1" x14ac:dyDescent="0.15">
      <c r="A63" s="85" t="s">
        <v>43</v>
      </c>
    </row>
    <row r="64" spans="1:1" x14ac:dyDescent="0.15">
      <c r="A64" s="85" t="s">
        <v>44</v>
      </c>
    </row>
    <row r="65" spans="1:1" x14ac:dyDescent="0.15">
      <c r="A65" s="85" t="s">
        <v>45</v>
      </c>
    </row>
    <row r="66" spans="1:1" x14ac:dyDescent="0.15">
      <c r="A66" s="85" t="s">
        <v>46</v>
      </c>
    </row>
    <row r="67" spans="1:1" x14ac:dyDescent="0.15">
      <c r="A67" s="85" t="s">
        <v>47</v>
      </c>
    </row>
    <row r="68" spans="1:1" x14ac:dyDescent="0.15">
      <c r="A68" s="85" t="s">
        <v>48</v>
      </c>
    </row>
    <row r="69" spans="1:1" x14ac:dyDescent="0.15">
      <c r="A69" s="85" t="s">
        <v>49</v>
      </c>
    </row>
    <row r="70" spans="1:1" x14ac:dyDescent="0.15">
      <c r="A70" s="85" t="s">
        <v>50</v>
      </c>
    </row>
    <row r="71" spans="1:1" x14ac:dyDescent="0.15">
      <c r="A71" s="85" t="s">
        <v>51</v>
      </c>
    </row>
    <row r="72" spans="1:1" x14ac:dyDescent="0.15">
      <c r="A72" s="85" t="s">
        <v>52</v>
      </c>
    </row>
    <row r="73" spans="1:1" x14ac:dyDescent="0.15">
      <c r="A73" s="85" t="s">
        <v>53</v>
      </c>
    </row>
    <row r="74" spans="1:1" x14ac:dyDescent="0.15">
      <c r="A74" s="85" t="s">
        <v>54</v>
      </c>
    </row>
    <row r="75" spans="1:1" x14ac:dyDescent="0.15">
      <c r="A75" s="85" t="s">
        <v>55</v>
      </c>
    </row>
    <row r="76" spans="1:1" x14ac:dyDescent="0.15">
      <c r="A76" s="85" t="s">
        <v>224</v>
      </c>
    </row>
    <row r="77" spans="1:1" x14ac:dyDescent="0.15">
      <c r="A77" s="85" t="s">
        <v>56</v>
      </c>
    </row>
    <row r="78" spans="1:1" x14ac:dyDescent="0.15">
      <c r="A78" s="85" t="s">
        <v>57</v>
      </c>
    </row>
    <row r="79" spans="1:1" x14ac:dyDescent="0.15">
      <c r="A79" s="85" t="s">
        <v>58</v>
      </c>
    </row>
    <row r="80" spans="1:1" x14ac:dyDescent="0.15">
      <c r="A80" s="85" t="s">
        <v>225</v>
      </c>
    </row>
    <row r="81" spans="1:1" x14ac:dyDescent="0.15">
      <c r="A81" s="85" t="s">
        <v>59</v>
      </c>
    </row>
    <row r="82" spans="1:1" x14ac:dyDescent="0.15">
      <c r="A82" s="85" t="s">
        <v>60</v>
      </c>
    </row>
    <row r="83" spans="1:1" x14ac:dyDescent="0.15">
      <c r="A83" s="85" t="s">
        <v>61</v>
      </c>
    </row>
    <row r="84" spans="1:1" x14ac:dyDescent="0.15">
      <c r="A84" s="85" t="s">
        <v>62</v>
      </c>
    </row>
    <row r="85" spans="1:1" x14ac:dyDescent="0.15">
      <c r="A85" s="85" t="s">
        <v>89</v>
      </c>
    </row>
    <row r="86" spans="1:1" x14ac:dyDescent="0.15">
      <c r="A86" s="85" t="s">
        <v>63</v>
      </c>
    </row>
  </sheetData>
  <sheetProtection password="FA9C" sheet="1" objects="1" scenarios="1" formatColumns="0" formatRows="0"/>
  <mergeCells count="4">
    <mergeCell ref="A1:A2"/>
    <mergeCell ref="K19:T19"/>
    <mergeCell ref="X1:Z1"/>
    <mergeCell ref="X14:Z14"/>
  </mergeCells>
  <phoneticPr fontId="11" type="noConversion"/>
  <dataValidations count="4">
    <dataValidation type="list" allowBlank="1" showDropDown="1" showInputMessage="1" showErrorMessage="1" errorTitle="Внимание" error="Возможен ввод только символа '('!" sqref="R28 L30 O30 R30 L28 O28">
      <formula1>"("</formula1>
    </dataValidation>
    <dataValidation type="whole" allowBlank="1" showInputMessage="1" showErrorMessage="1" errorTitle="Внимание" error="Допускается ввод только целых не отрицательных чисел!" prompt="Если Вам необходимо указать отрицательное значение, то в ячейке слева поставьте '('" sqref="M28 S30 P30 M30 S28 P28">
      <formula1>0</formula1>
      <formula2>9.99999999999999E+23</formula2>
    </dataValidation>
    <dataValidation type="decimal" allowBlank="1" showInputMessage="1" showErrorMessage="1" sqref="M22 S26 P26 M26 S22 P22">
      <formula1>-9999999999999990000</formula1>
      <formula2>9999999999999990000</formula2>
    </dataValidation>
    <dataValidation type="textLength" operator="lessThanOrEqual" allowBlank="1" showInputMessage="1" showErrorMessage="1" errorTitle="Ошибка" error="Допускается ввод не более 900 символов!" sqref="U30">
      <formula1>900</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_REESTR_ORG">
    <tabColor indexed="47"/>
  </sheetPr>
  <dimension ref="A1:H2095"/>
  <sheetViews>
    <sheetView showGridLines="0" workbookViewId="0"/>
  </sheetViews>
  <sheetFormatPr defaultRowHeight="11.25" x14ac:dyDescent="0.15"/>
  <cols>
    <col min="1" max="16384" width="9.140625" style="82"/>
  </cols>
  <sheetData>
    <row r="1" spans="1:8" x14ac:dyDescent="0.15">
      <c r="A1" s="82" t="s">
        <v>69</v>
      </c>
      <c r="B1" s="82" t="s">
        <v>263</v>
      </c>
      <c r="C1" s="82" t="s">
        <v>264</v>
      </c>
      <c r="D1" s="82" t="s">
        <v>74</v>
      </c>
      <c r="E1" s="82" t="s">
        <v>265</v>
      </c>
      <c r="F1" s="82" t="s">
        <v>266</v>
      </c>
      <c r="G1" s="82" t="s">
        <v>267</v>
      </c>
      <c r="H1" s="82" t="s">
        <v>75</v>
      </c>
    </row>
    <row r="2" spans="1:8" x14ac:dyDescent="0.15">
      <c r="A2" s="82">
        <v>1</v>
      </c>
      <c r="B2" s="82" t="s">
        <v>722</v>
      </c>
      <c r="C2" s="82" t="s">
        <v>724</v>
      </c>
      <c r="D2" s="82" t="s">
        <v>725</v>
      </c>
      <c r="E2" s="82" t="s">
        <v>726</v>
      </c>
      <c r="F2" s="82" t="s">
        <v>727</v>
      </c>
      <c r="G2" s="82" t="s">
        <v>728</v>
      </c>
    </row>
    <row r="3" spans="1:8" x14ac:dyDescent="0.15">
      <c r="A3" s="82">
        <v>2</v>
      </c>
      <c r="B3" s="82" t="s">
        <v>722</v>
      </c>
      <c r="C3" s="82" t="s">
        <v>724</v>
      </c>
      <c r="D3" s="82" t="s">
        <v>725</v>
      </c>
      <c r="E3" s="82" t="s">
        <v>729</v>
      </c>
      <c r="F3" s="82" t="s">
        <v>730</v>
      </c>
      <c r="G3" s="82" t="s">
        <v>731</v>
      </c>
    </row>
    <row r="4" spans="1:8" x14ac:dyDescent="0.15">
      <c r="A4" s="82">
        <v>3</v>
      </c>
      <c r="B4" s="82" t="s">
        <v>722</v>
      </c>
      <c r="C4" s="82" t="s">
        <v>724</v>
      </c>
      <c r="D4" s="82" t="s">
        <v>725</v>
      </c>
      <c r="E4" s="82" t="s">
        <v>732</v>
      </c>
      <c r="F4" s="82" t="s">
        <v>733</v>
      </c>
      <c r="G4" s="82" t="s">
        <v>731</v>
      </c>
    </row>
    <row r="5" spans="1:8" x14ac:dyDescent="0.15">
      <c r="A5" s="82">
        <v>4</v>
      </c>
      <c r="B5" s="82" t="s">
        <v>722</v>
      </c>
      <c r="C5" s="82" t="s">
        <v>724</v>
      </c>
      <c r="D5" s="82" t="s">
        <v>725</v>
      </c>
      <c r="E5" s="82" t="s">
        <v>734</v>
      </c>
      <c r="F5" s="82" t="s">
        <v>735</v>
      </c>
      <c r="G5" s="82" t="s">
        <v>731</v>
      </c>
    </row>
    <row r="6" spans="1:8" x14ac:dyDescent="0.15">
      <c r="A6" s="82">
        <v>5</v>
      </c>
      <c r="B6" s="82" t="s">
        <v>722</v>
      </c>
      <c r="C6" s="82" t="s">
        <v>724</v>
      </c>
      <c r="D6" s="82" t="s">
        <v>725</v>
      </c>
      <c r="E6" s="82" t="s">
        <v>736</v>
      </c>
      <c r="F6" s="82" t="s">
        <v>737</v>
      </c>
      <c r="G6" s="82" t="s">
        <v>738</v>
      </c>
    </row>
    <row r="7" spans="1:8" x14ac:dyDescent="0.15">
      <c r="A7" s="82">
        <v>6</v>
      </c>
      <c r="B7" s="82" t="s">
        <v>722</v>
      </c>
      <c r="C7" s="82" t="s">
        <v>724</v>
      </c>
      <c r="D7" s="82" t="s">
        <v>725</v>
      </c>
      <c r="E7" s="82" t="s">
        <v>739</v>
      </c>
      <c r="F7" s="82" t="s">
        <v>740</v>
      </c>
      <c r="G7" s="82" t="s">
        <v>741</v>
      </c>
    </row>
    <row r="8" spans="1:8" x14ac:dyDescent="0.15">
      <c r="A8" s="82">
        <v>7</v>
      </c>
      <c r="B8" s="82" t="s">
        <v>742</v>
      </c>
      <c r="C8" s="82" t="s">
        <v>744</v>
      </c>
      <c r="D8" s="82" t="s">
        <v>745</v>
      </c>
      <c r="E8" s="82" t="s">
        <v>726</v>
      </c>
      <c r="F8" s="82" t="s">
        <v>727</v>
      </c>
      <c r="G8" s="82" t="s">
        <v>728</v>
      </c>
    </row>
    <row r="9" spans="1:8" x14ac:dyDescent="0.15">
      <c r="A9" s="82">
        <v>8</v>
      </c>
      <c r="B9" s="82" t="s">
        <v>742</v>
      </c>
      <c r="C9" s="82" t="s">
        <v>744</v>
      </c>
      <c r="D9" s="82" t="s">
        <v>745</v>
      </c>
      <c r="E9" s="82" t="s">
        <v>746</v>
      </c>
      <c r="F9" s="82" t="s">
        <v>747</v>
      </c>
      <c r="G9" s="82" t="s">
        <v>748</v>
      </c>
    </row>
    <row r="10" spans="1:8" x14ac:dyDescent="0.15">
      <c r="A10" s="82">
        <v>9</v>
      </c>
      <c r="B10" s="82" t="s">
        <v>742</v>
      </c>
      <c r="C10" s="82" t="s">
        <v>744</v>
      </c>
      <c r="D10" s="82" t="s">
        <v>745</v>
      </c>
      <c r="E10" s="82" t="s">
        <v>749</v>
      </c>
      <c r="F10" s="82" t="s">
        <v>750</v>
      </c>
      <c r="G10" s="82" t="s">
        <v>748</v>
      </c>
    </row>
    <row r="11" spans="1:8" x14ac:dyDescent="0.15">
      <c r="A11" s="82">
        <v>10</v>
      </c>
      <c r="B11" s="82" t="s">
        <v>742</v>
      </c>
      <c r="C11" s="82" t="s">
        <v>744</v>
      </c>
      <c r="D11" s="82" t="s">
        <v>745</v>
      </c>
      <c r="E11" s="82" t="s">
        <v>751</v>
      </c>
      <c r="F11" s="82" t="s">
        <v>752</v>
      </c>
      <c r="G11" s="82" t="s">
        <v>748</v>
      </c>
    </row>
    <row r="12" spans="1:8" x14ac:dyDescent="0.15">
      <c r="A12" s="82">
        <v>11</v>
      </c>
      <c r="B12" s="82" t="s">
        <v>742</v>
      </c>
      <c r="C12" s="82" t="s">
        <v>744</v>
      </c>
      <c r="D12" s="82" t="s">
        <v>745</v>
      </c>
      <c r="E12" s="82" t="s">
        <v>753</v>
      </c>
      <c r="F12" s="82" t="s">
        <v>754</v>
      </c>
      <c r="G12" s="82" t="s">
        <v>748</v>
      </c>
    </row>
    <row r="13" spans="1:8" x14ac:dyDescent="0.15">
      <c r="A13" s="82">
        <v>12</v>
      </c>
      <c r="B13" s="82" t="s">
        <v>742</v>
      </c>
      <c r="C13" s="82" t="s">
        <v>744</v>
      </c>
      <c r="D13" s="82" t="s">
        <v>745</v>
      </c>
      <c r="E13" s="82" t="s">
        <v>736</v>
      </c>
      <c r="F13" s="82" t="s">
        <v>737</v>
      </c>
      <c r="G13" s="82" t="s">
        <v>738</v>
      </c>
    </row>
    <row r="14" spans="1:8" x14ac:dyDescent="0.15">
      <c r="A14" s="82">
        <v>13</v>
      </c>
      <c r="B14" s="82" t="s">
        <v>742</v>
      </c>
      <c r="C14" s="82" t="s">
        <v>744</v>
      </c>
      <c r="D14" s="82" t="s">
        <v>745</v>
      </c>
      <c r="E14" s="82" t="s">
        <v>739</v>
      </c>
      <c r="F14" s="82" t="s">
        <v>740</v>
      </c>
      <c r="G14" s="82" t="s">
        <v>741</v>
      </c>
    </row>
    <row r="15" spans="1:8" x14ac:dyDescent="0.15">
      <c r="A15" s="82">
        <v>14</v>
      </c>
      <c r="B15" s="82" t="s">
        <v>742</v>
      </c>
      <c r="C15" s="82" t="s">
        <v>755</v>
      </c>
      <c r="D15" s="82" t="s">
        <v>756</v>
      </c>
      <c r="E15" s="82" t="s">
        <v>726</v>
      </c>
      <c r="F15" s="82" t="s">
        <v>727</v>
      </c>
      <c r="G15" s="82" t="s">
        <v>728</v>
      </c>
    </row>
    <row r="16" spans="1:8" x14ac:dyDescent="0.15">
      <c r="A16" s="82">
        <v>15</v>
      </c>
      <c r="B16" s="82" t="s">
        <v>742</v>
      </c>
      <c r="C16" s="82" t="s">
        <v>755</v>
      </c>
      <c r="D16" s="82" t="s">
        <v>756</v>
      </c>
      <c r="E16" s="82" t="s">
        <v>757</v>
      </c>
      <c r="F16" s="82" t="s">
        <v>758</v>
      </c>
      <c r="G16" s="82" t="s">
        <v>748</v>
      </c>
    </row>
    <row r="17" spans="1:7" x14ac:dyDescent="0.15">
      <c r="A17" s="82">
        <v>16</v>
      </c>
      <c r="B17" s="82" t="s">
        <v>742</v>
      </c>
      <c r="C17" s="82" t="s">
        <v>755</v>
      </c>
      <c r="D17" s="82" t="s">
        <v>756</v>
      </c>
      <c r="E17" s="82" t="s">
        <v>749</v>
      </c>
      <c r="F17" s="82" t="s">
        <v>750</v>
      </c>
      <c r="G17" s="82" t="s">
        <v>748</v>
      </c>
    </row>
    <row r="18" spans="1:7" x14ac:dyDescent="0.15">
      <c r="A18" s="82">
        <v>17</v>
      </c>
      <c r="B18" s="82" t="s">
        <v>742</v>
      </c>
      <c r="C18" s="82" t="s">
        <v>755</v>
      </c>
      <c r="D18" s="82" t="s">
        <v>756</v>
      </c>
      <c r="E18" s="82" t="s">
        <v>753</v>
      </c>
      <c r="F18" s="82" t="s">
        <v>754</v>
      </c>
      <c r="G18" s="82" t="s">
        <v>748</v>
      </c>
    </row>
    <row r="19" spans="1:7" x14ac:dyDescent="0.15">
      <c r="A19" s="82">
        <v>18</v>
      </c>
      <c r="B19" s="82" t="s">
        <v>742</v>
      </c>
      <c r="C19" s="82" t="s">
        <v>755</v>
      </c>
      <c r="D19" s="82" t="s">
        <v>756</v>
      </c>
      <c r="E19" s="82" t="s">
        <v>736</v>
      </c>
      <c r="F19" s="82" t="s">
        <v>737</v>
      </c>
      <c r="G19" s="82" t="s">
        <v>738</v>
      </c>
    </row>
    <row r="20" spans="1:7" x14ac:dyDescent="0.15">
      <c r="A20" s="82">
        <v>19</v>
      </c>
      <c r="B20" s="82" t="s">
        <v>742</v>
      </c>
      <c r="C20" s="82" t="s">
        <v>755</v>
      </c>
      <c r="D20" s="82" t="s">
        <v>756</v>
      </c>
      <c r="E20" s="82" t="s">
        <v>739</v>
      </c>
      <c r="F20" s="82" t="s">
        <v>740</v>
      </c>
      <c r="G20" s="82" t="s">
        <v>741</v>
      </c>
    </row>
    <row r="21" spans="1:7" x14ac:dyDescent="0.15">
      <c r="A21" s="82">
        <v>20</v>
      </c>
      <c r="B21" s="82" t="s">
        <v>742</v>
      </c>
      <c r="C21" s="82" t="s">
        <v>759</v>
      </c>
      <c r="D21" s="82" t="s">
        <v>760</v>
      </c>
      <c r="E21" s="82" t="s">
        <v>726</v>
      </c>
      <c r="F21" s="82" t="s">
        <v>727</v>
      </c>
      <c r="G21" s="82" t="s">
        <v>728</v>
      </c>
    </row>
    <row r="22" spans="1:7" x14ac:dyDescent="0.15">
      <c r="A22" s="82">
        <v>21</v>
      </c>
      <c r="B22" s="82" t="s">
        <v>742</v>
      </c>
      <c r="C22" s="82" t="s">
        <v>759</v>
      </c>
      <c r="D22" s="82" t="s">
        <v>760</v>
      </c>
      <c r="E22" s="82" t="s">
        <v>761</v>
      </c>
      <c r="F22" s="82" t="s">
        <v>762</v>
      </c>
      <c r="G22" s="82" t="s">
        <v>748</v>
      </c>
    </row>
    <row r="23" spans="1:7" x14ac:dyDescent="0.15">
      <c r="A23" s="82">
        <v>22</v>
      </c>
      <c r="B23" s="82" t="s">
        <v>742</v>
      </c>
      <c r="C23" s="82" t="s">
        <v>759</v>
      </c>
      <c r="D23" s="82" t="s">
        <v>760</v>
      </c>
      <c r="E23" s="82" t="s">
        <v>749</v>
      </c>
      <c r="F23" s="82" t="s">
        <v>750</v>
      </c>
      <c r="G23" s="82" t="s">
        <v>748</v>
      </c>
    </row>
    <row r="24" spans="1:7" x14ac:dyDescent="0.15">
      <c r="A24" s="82">
        <v>23</v>
      </c>
      <c r="B24" s="82" t="s">
        <v>742</v>
      </c>
      <c r="C24" s="82" t="s">
        <v>759</v>
      </c>
      <c r="D24" s="82" t="s">
        <v>760</v>
      </c>
      <c r="E24" s="82" t="s">
        <v>751</v>
      </c>
      <c r="F24" s="82" t="s">
        <v>752</v>
      </c>
      <c r="G24" s="82" t="s">
        <v>748</v>
      </c>
    </row>
    <row r="25" spans="1:7" x14ac:dyDescent="0.15">
      <c r="A25" s="82">
        <v>24</v>
      </c>
      <c r="B25" s="82" t="s">
        <v>742</v>
      </c>
      <c r="C25" s="82" t="s">
        <v>759</v>
      </c>
      <c r="D25" s="82" t="s">
        <v>760</v>
      </c>
      <c r="E25" s="82" t="s">
        <v>753</v>
      </c>
      <c r="F25" s="82" t="s">
        <v>754</v>
      </c>
      <c r="G25" s="82" t="s">
        <v>748</v>
      </c>
    </row>
    <row r="26" spans="1:7" x14ac:dyDescent="0.15">
      <c r="A26" s="82">
        <v>25</v>
      </c>
      <c r="B26" s="82" t="s">
        <v>742</v>
      </c>
      <c r="C26" s="82" t="s">
        <v>759</v>
      </c>
      <c r="D26" s="82" t="s">
        <v>760</v>
      </c>
      <c r="E26" s="82" t="s">
        <v>763</v>
      </c>
      <c r="F26" s="82" t="s">
        <v>764</v>
      </c>
      <c r="G26" s="82" t="s">
        <v>748</v>
      </c>
    </row>
    <row r="27" spans="1:7" x14ac:dyDescent="0.15">
      <c r="A27" s="82">
        <v>26</v>
      </c>
      <c r="B27" s="82" t="s">
        <v>742</v>
      </c>
      <c r="C27" s="82" t="s">
        <v>759</v>
      </c>
      <c r="D27" s="82" t="s">
        <v>760</v>
      </c>
      <c r="E27" s="82" t="s">
        <v>736</v>
      </c>
      <c r="F27" s="82" t="s">
        <v>737</v>
      </c>
      <c r="G27" s="82" t="s">
        <v>738</v>
      </c>
    </row>
    <row r="28" spans="1:7" x14ac:dyDescent="0.15">
      <c r="A28" s="82">
        <v>27</v>
      </c>
      <c r="B28" s="82" t="s">
        <v>742</v>
      </c>
      <c r="C28" s="82" t="s">
        <v>759</v>
      </c>
      <c r="D28" s="82" t="s">
        <v>760</v>
      </c>
      <c r="E28" s="82" t="s">
        <v>739</v>
      </c>
      <c r="F28" s="82" t="s">
        <v>740</v>
      </c>
      <c r="G28" s="82" t="s">
        <v>741</v>
      </c>
    </row>
    <row r="29" spans="1:7" x14ac:dyDescent="0.15">
      <c r="A29" s="82">
        <v>28</v>
      </c>
      <c r="B29" s="82" t="s">
        <v>742</v>
      </c>
      <c r="C29" s="82" t="s">
        <v>765</v>
      </c>
      <c r="D29" s="82" t="s">
        <v>766</v>
      </c>
      <c r="E29" s="82" t="s">
        <v>726</v>
      </c>
      <c r="F29" s="82" t="s">
        <v>727</v>
      </c>
      <c r="G29" s="82" t="s">
        <v>728</v>
      </c>
    </row>
    <row r="30" spans="1:7" x14ac:dyDescent="0.15">
      <c r="A30" s="82">
        <v>29</v>
      </c>
      <c r="B30" s="82" t="s">
        <v>742</v>
      </c>
      <c r="C30" s="82" t="s">
        <v>765</v>
      </c>
      <c r="D30" s="82" t="s">
        <v>766</v>
      </c>
      <c r="E30" s="82" t="s">
        <v>767</v>
      </c>
      <c r="F30" s="82" t="s">
        <v>768</v>
      </c>
      <c r="G30" s="82" t="s">
        <v>748</v>
      </c>
    </row>
    <row r="31" spans="1:7" x14ac:dyDescent="0.15">
      <c r="A31" s="82">
        <v>30</v>
      </c>
      <c r="B31" s="82" t="s">
        <v>742</v>
      </c>
      <c r="C31" s="82" t="s">
        <v>765</v>
      </c>
      <c r="D31" s="82" t="s">
        <v>766</v>
      </c>
      <c r="E31" s="82" t="s">
        <v>736</v>
      </c>
      <c r="F31" s="82" t="s">
        <v>737</v>
      </c>
      <c r="G31" s="82" t="s">
        <v>738</v>
      </c>
    </row>
    <row r="32" spans="1:7" x14ac:dyDescent="0.15">
      <c r="A32" s="82">
        <v>31</v>
      </c>
      <c r="B32" s="82" t="s">
        <v>742</v>
      </c>
      <c r="C32" s="82" t="s">
        <v>765</v>
      </c>
      <c r="D32" s="82" t="s">
        <v>766</v>
      </c>
      <c r="E32" s="82" t="s">
        <v>739</v>
      </c>
      <c r="F32" s="82" t="s">
        <v>740</v>
      </c>
      <c r="G32" s="82" t="s">
        <v>741</v>
      </c>
    </row>
    <row r="33" spans="1:7" x14ac:dyDescent="0.15">
      <c r="A33" s="82">
        <v>32</v>
      </c>
      <c r="B33" s="82" t="s">
        <v>742</v>
      </c>
      <c r="C33" s="82" t="s">
        <v>769</v>
      </c>
      <c r="D33" s="82" t="s">
        <v>770</v>
      </c>
      <c r="E33" s="82" t="s">
        <v>726</v>
      </c>
      <c r="F33" s="82" t="s">
        <v>727</v>
      </c>
      <c r="G33" s="82" t="s">
        <v>728</v>
      </c>
    </row>
    <row r="34" spans="1:7" x14ac:dyDescent="0.15">
      <c r="A34" s="82">
        <v>33</v>
      </c>
      <c r="B34" s="82" t="s">
        <v>742</v>
      </c>
      <c r="C34" s="82" t="s">
        <v>769</v>
      </c>
      <c r="D34" s="82" t="s">
        <v>770</v>
      </c>
      <c r="E34" s="82" t="s">
        <v>746</v>
      </c>
      <c r="F34" s="82" t="s">
        <v>747</v>
      </c>
      <c r="G34" s="82" t="s">
        <v>748</v>
      </c>
    </row>
    <row r="35" spans="1:7" x14ac:dyDescent="0.15">
      <c r="A35" s="82">
        <v>34</v>
      </c>
      <c r="B35" s="82" t="s">
        <v>742</v>
      </c>
      <c r="C35" s="82" t="s">
        <v>769</v>
      </c>
      <c r="D35" s="82" t="s">
        <v>770</v>
      </c>
      <c r="E35" s="82" t="s">
        <v>771</v>
      </c>
      <c r="F35" s="82" t="s">
        <v>772</v>
      </c>
      <c r="G35" s="82" t="s">
        <v>773</v>
      </c>
    </row>
    <row r="36" spans="1:7" x14ac:dyDescent="0.15">
      <c r="A36" s="82">
        <v>35</v>
      </c>
      <c r="B36" s="82" t="s">
        <v>742</v>
      </c>
      <c r="C36" s="82" t="s">
        <v>769</v>
      </c>
      <c r="D36" s="82" t="s">
        <v>770</v>
      </c>
      <c r="E36" s="82" t="s">
        <v>736</v>
      </c>
      <c r="F36" s="82" t="s">
        <v>737</v>
      </c>
      <c r="G36" s="82" t="s">
        <v>738</v>
      </c>
    </row>
    <row r="37" spans="1:7" x14ac:dyDescent="0.15">
      <c r="A37" s="82">
        <v>36</v>
      </c>
      <c r="B37" s="82" t="s">
        <v>742</v>
      </c>
      <c r="C37" s="82" t="s">
        <v>769</v>
      </c>
      <c r="D37" s="82" t="s">
        <v>770</v>
      </c>
      <c r="E37" s="82" t="s">
        <v>739</v>
      </c>
      <c r="F37" s="82" t="s">
        <v>740</v>
      </c>
      <c r="G37" s="82" t="s">
        <v>741</v>
      </c>
    </row>
    <row r="38" spans="1:7" x14ac:dyDescent="0.15">
      <c r="A38" s="82">
        <v>37</v>
      </c>
      <c r="B38" s="82" t="s">
        <v>742</v>
      </c>
      <c r="C38" s="82" t="s">
        <v>774</v>
      </c>
      <c r="D38" s="82" t="s">
        <v>775</v>
      </c>
      <c r="E38" s="82" t="s">
        <v>726</v>
      </c>
      <c r="F38" s="82" t="s">
        <v>727</v>
      </c>
      <c r="G38" s="82" t="s">
        <v>728</v>
      </c>
    </row>
    <row r="39" spans="1:7" x14ac:dyDescent="0.15">
      <c r="A39" s="82">
        <v>38</v>
      </c>
      <c r="B39" s="82" t="s">
        <v>742</v>
      </c>
      <c r="C39" s="82" t="s">
        <v>774</v>
      </c>
      <c r="D39" s="82" t="s">
        <v>775</v>
      </c>
      <c r="E39" s="82" t="s">
        <v>776</v>
      </c>
      <c r="F39" s="82" t="s">
        <v>777</v>
      </c>
      <c r="G39" s="82" t="s">
        <v>778</v>
      </c>
    </row>
    <row r="40" spans="1:7" x14ac:dyDescent="0.15">
      <c r="A40" s="82">
        <v>39</v>
      </c>
      <c r="B40" s="82" t="s">
        <v>742</v>
      </c>
      <c r="C40" s="82" t="s">
        <v>774</v>
      </c>
      <c r="D40" s="82" t="s">
        <v>775</v>
      </c>
      <c r="E40" s="82" t="s">
        <v>767</v>
      </c>
      <c r="F40" s="82" t="s">
        <v>768</v>
      </c>
      <c r="G40" s="82" t="s">
        <v>748</v>
      </c>
    </row>
    <row r="41" spans="1:7" x14ac:dyDescent="0.15">
      <c r="A41" s="82">
        <v>40</v>
      </c>
      <c r="B41" s="82" t="s">
        <v>742</v>
      </c>
      <c r="C41" s="82" t="s">
        <v>774</v>
      </c>
      <c r="D41" s="82" t="s">
        <v>775</v>
      </c>
      <c r="E41" s="82" t="s">
        <v>736</v>
      </c>
      <c r="F41" s="82" t="s">
        <v>737</v>
      </c>
      <c r="G41" s="82" t="s">
        <v>738</v>
      </c>
    </row>
    <row r="42" spans="1:7" x14ac:dyDescent="0.15">
      <c r="A42" s="82">
        <v>41</v>
      </c>
      <c r="B42" s="82" t="s">
        <v>742</v>
      </c>
      <c r="C42" s="82" t="s">
        <v>774</v>
      </c>
      <c r="D42" s="82" t="s">
        <v>775</v>
      </c>
      <c r="E42" s="82" t="s">
        <v>739</v>
      </c>
      <c r="F42" s="82" t="s">
        <v>740</v>
      </c>
      <c r="G42" s="82" t="s">
        <v>741</v>
      </c>
    </row>
    <row r="43" spans="1:7" x14ac:dyDescent="0.15">
      <c r="A43" s="82">
        <v>42</v>
      </c>
      <c r="B43" s="82" t="s">
        <v>742</v>
      </c>
      <c r="C43" s="82" t="s">
        <v>779</v>
      </c>
      <c r="D43" s="82" t="s">
        <v>780</v>
      </c>
      <c r="E43" s="82" t="s">
        <v>726</v>
      </c>
      <c r="F43" s="82" t="s">
        <v>727</v>
      </c>
      <c r="G43" s="82" t="s">
        <v>728</v>
      </c>
    </row>
    <row r="44" spans="1:7" x14ac:dyDescent="0.15">
      <c r="A44" s="82">
        <v>43</v>
      </c>
      <c r="B44" s="82" t="s">
        <v>742</v>
      </c>
      <c r="C44" s="82" t="s">
        <v>779</v>
      </c>
      <c r="D44" s="82" t="s">
        <v>780</v>
      </c>
      <c r="E44" s="82" t="s">
        <v>749</v>
      </c>
      <c r="F44" s="82" t="s">
        <v>750</v>
      </c>
      <c r="G44" s="82" t="s">
        <v>748</v>
      </c>
    </row>
    <row r="45" spans="1:7" x14ac:dyDescent="0.15">
      <c r="A45" s="82">
        <v>44</v>
      </c>
      <c r="B45" s="82" t="s">
        <v>742</v>
      </c>
      <c r="C45" s="82" t="s">
        <v>779</v>
      </c>
      <c r="D45" s="82" t="s">
        <v>780</v>
      </c>
      <c r="E45" s="82" t="s">
        <v>781</v>
      </c>
      <c r="F45" s="82" t="s">
        <v>782</v>
      </c>
      <c r="G45" s="82" t="s">
        <v>748</v>
      </c>
    </row>
    <row r="46" spans="1:7" x14ac:dyDescent="0.15">
      <c r="A46" s="82">
        <v>45</v>
      </c>
      <c r="B46" s="82" t="s">
        <v>742</v>
      </c>
      <c r="C46" s="82" t="s">
        <v>779</v>
      </c>
      <c r="D46" s="82" t="s">
        <v>780</v>
      </c>
      <c r="E46" s="82" t="s">
        <v>751</v>
      </c>
      <c r="F46" s="82" t="s">
        <v>752</v>
      </c>
      <c r="G46" s="82" t="s">
        <v>748</v>
      </c>
    </row>
    <row r="47" spans="1:7" x14ac:dyDescent="0.15">
      <c r="A47" s="82">
        <v>46</v>
      </c>
      <c r="B47" s="82" t="s">
        <v>742</v>
      </c>
      <c r="C47" s="82" t="s">
        <v>779</v>
      </c>
      <c r="D47" s="82" t="s">
        <v>780</v>
      </c>
      <c r="E47" s="82" t="s">
        <v>753</v>
      </c>
      <c r="F47" s="82" t="s">
        <v>754</v>
      </c>
      <c r="G47" s="82" t="s">
        <v>748</v>
      </c>
    </row>
    <row r="48" spans="1:7" x14ac:dyDescent="0.15">
      <c r="A48" s="82">
        <v>47</v>
      </c>
      <c r="B48" s="82" t="s">
        <v>742</v>
      </c>
      <c r="C48" s="82" t="s">
        <v>779</v>
      </c>
      <c r="D48" s="82" t="s">
        <v>780</v>
      </c>
      <c r="E48" s="82" t="s">
        <v>763</v>
      </c>
      <c r="F48" s="82" t="s">
        <v>764</v>
      </c>
      <c r="G48" s="82" t="s">
        <v>748</v>
      </c>
    </row>
    <row r="49" spans="1:7" x14ac:dyDescent="0.15">
      <c r="A49" s="82">
        <v>48</v>
      </c>
      <c r="B49" s="82" t="s">
        <v>742</v>
      </c>
      <c r="C49" s="82" t="s">
        <v>779</v>
      </c>
      <c r="D49" s="82" t="s">
        <v>780</v>
      </c>
      <c r="E49" s="82" t="s">
        <v>736</v>
      </c>
      <c r="F49" s="82" t="s">
        <v>737</v>
      </c>
      <c r="G49" s="82" t="s">
        <v>738</v>
      </c>
    </row>
    <row r="50" spans="1:7" x14ac:dyDescent="0.15">
      <c r="A50" s="82">
        <v>49</v>
      </c>
      <c r="B50" s="82" t="s">
        <v>742</v>
      </c>
      <c r="C50" s="82" t="s">
        <v>779</v>
      </c>
      <c r="D50" s="82" t="s">
        <v>780</v>
      </c>
      <c r="E50" s="82" t="s">
        <v>739</v>
      </c>
      <c r="F50" s="82" t="s">
        <v>740</v>
      </c>
      <c r="G50" s="82" t="s">
        <v>741</v>
      </c>
    </row>
    <row r="51" spans="1:7" x14ac:dyDescent="0.15">
      <c r="A51" s="82">
        <v>50</v>
      </c>
      <c r="B51" s="82" t="s">
        <v>742</v>
      </c>
      <c r="C51" s="82" t="s">
        <v>783</v>
      </c>
      <c r="D51" s="82" t="s">
        <v>784</v>
      </c>
      <c r="E51" s="82" t="s">
        <v>726</v>
      </c>
      <c r="F51" s="82" t="s">
        <v>727</v>
      </c>
      <c r="G51" s="82" t="s">
        <v>728</v>
      </c>
    </row>
    <row r="52" spans="1:7" x14ac:dyDescent="0.15">
      <c r="A52" s="82">
        <v>51</v>
      </c>
      <c r="B52" s="82" t="s">
        <v>742</v>
      </c>
      <c r="C52" s="82" t="s">
        <v>783</v>
      </c>
      <c r="D52" s="82" t="s">
        <v>784</v>
      </c>
      <c r="E52" s="82" t="s">
        <v>749</v>
      </c>
      <c r="F52" s="82" t="s">
        <v>750</v>
      </c>
      <c r="G52" s="82" t="s">
        <v>748</v>
      </c>
    </row>
    <row r="53" spans="1:7" x14ac:dyDescent="0.15">
      <c r="A53" s="82">
        <v>52</v>
      </c>
      <c r="B53" s="82" t="s">
        <v>742</v>
      </c>
      <c r="C53" s="82" t="s">
        <v>783</v>
      </c>
      <c r="D53" s="82" t="s">
        <v>784</v>
      </c>
      <c r="E53" s="82" t="s">
        <v>751</v>
      </c>
      <c r="F53" s="82" t="s">
        <v>752</v>
      </c>
      <c r="G53" s="82" t="s">
        <v>748</v>
      </c>
    </row>
    <row r="54" spans="1:7" x14ac:dyDescent="0.15">
      <c r="A54" s="82">
        <v>53</v>
      </c>
      <c r="B54" s="82" t="s">
        <v>742</v>
      </c>
      <c r="C54" s="82" t="s">
        <v>783</v>
      </c>
      <c r="D54" s="82" t="s">
        <v>784</v>
      </c>
      <c r="E54" s="82" t="s">
        <v>753</v>
      </c>
      <c r="F54" s="82" t="s">
        <v>754</v>
      </c>
      <c r="G54" s="82" t="s">
        <v>748</v>
      </c>
    </row>
    <row r="55" spans="1:7" x14ac:dyDescent="0.15">
      <c r="A55" s="82">
        <v>54</v>
      </c>
      <c r="B55" s="82" t="s">
        <v>742</v>
      </c>
      <c r="C55" s="82" t="s">
        <v>783</v>
      </c>
      <c r="D55" s="82" t="s">
        <v>784</v>
      </c>
      <c r="E55" s="82" t="s">
        <v>736</v>
      </c>
      <c r="F55" s="82" t="s">
        <v>737</v>
      </c>
      <c r="G55" s="82" t="s">
        <v>738</v>
      </c>
    </row>
    <row r="56" spans="1:7" x14ac:dyDescent="0.15">
      <c r="A56" s="82">
        <v>55</v>
      </c>
      <c r="B56" s="82" t="s">
        <v>742</v>
      </c>
      <c r="C56" s="82" t="s">
        <v>783</v>
      </c>
      <c r="D56" s="82" t="s">
        <v>784</v>
      </c>
      <c r="E56" s="82" t="s">
        <v>739</v>
      </c>
      <c r="F56" s="82" t="s">
        <v>740</v>
      </c>
      <c r="G56" s="82" t="s">
        <v>741</v>
      </c>
    </row>
    <row r="57" spans="1:7" x14ac:dyDescent="0.15">
      <c r="A57" s="82">
        <v>56</v>
      </c>
      <c r="B57" s="82" t="s">
        <v>742</v>
      </c>
      <c r="C57" s="82" t="s">
        <v>785</v>
      </c>
      <c r="D57" s="82" t="s">
        <v>786</v>
      </c>
      <c r="E57" s="82" t="s">
        <v>726</v>
      </c>
      <c r="F57" s="82" t="s">
        <v>727</v>
      </c>
      <c r="G57" s="82" t="s">
        <v>728</v>
      </c>
    </row>
    <row r="58" spans="1:7" x14ac:dyDescent="0.15">
      <c r="A58" s="82">
        <v>57</v>
      </c>
      <c r="B58" s="82" t="s">
        <v>742</v>
      </c>
      <c r="C58" s="82" t="s">
        <v>785</v>
      </c>
      <c r="D58" s="82" t="s">
        <v>786</v>
      </c>
      <c r="E58" s="82" t="s">
        <v>749</v>
      </c>
      <c r="F58" s="82" t="s">
        <v>750</v>
      </c>
      <c r="G58" s="82" t="s">
        <v>748</v>
      </c>
    </row>
    <row r="59" spans="1:7" x14ac:dyDescent="0.15">
      <c r="A59" s="82">
        <v>58</v>
      </c>
      <c r="B59" s="82" t="s">
        <v>742</v>
      </c>
      <c r="C59" s="82" t="s">
        <v>785</v>
      </c>
      <c r="D59" s="82" t="s">
        <v>786</v>
      </c>
      <c r="E59" s="82" t="s">
        <v>751</v>
      </c>
      <c r="F59" s="82" t="s">
        <v>752</v>
      </c>
      <c r="G59" s="82" t="s">
        <v>748</v>
      </c>
    </row>
    <row r="60" spans="1:7" x14ac:dyDescent="0.15">
      <c r="A60" s="82">
        <v>59</v>
      </c>
      <c r="B60" s="82" t="s">
        <v>742</v>
      </c>
      <c r="C60" s="82" t="s">
        <v>785</v>
      </c>
      <c r="D60" s="82" t="s">
        <v>786</v>
      </c>
      <c r="E60" s="82" t="s">
        <v>753</v>
      </c>
      <c r="F60" s="82" t="s">
        <v>754</v>
      </c>
      <c r="G60" s="82" t="s">
        <v>748</v>
      </c>
    </row>
    <row r="61" spans="1:7" x14ac:dyDescent="0.15">
      <c r="A61" s="82">
        <v>60</v>
      </c>
      <c r="B61" s="82" t="s">
        <v>742</v>
      </c>
      <c r="C61" s="82" t="s">
        <v>785</v>
      </c>
      <c r="D61" s="82" t="s">
        <v>786</v>
      </c>
      <c r="E61" s="82" t="s">
        <v>736</v>
      </c>
      <c r="F61" s="82" t="s">
        <v>737</v>
      </c>
      <c r="G61" s="82" t="s">
        <v>738</v>
      </c>
    </row>
    <row r="62" spans="1:7" x14ac:dyDescent="0.15">
      <c r="A62" s="82">
        <v>61</v>
      </c>
      <c r="B62" s="82" t="s">
        <v>742</v>
      </c>
      <c r="C62" s="82" t="s">
        <v>785</v>
      </c>
      <c r="D62" s="82" t="s">
        <v>786</v>
      </c>
      <c r="E62" s="82" t="s">
        <v>739</v>
      </c>
      <c r="F62" s="82" t="s">
        <v>740</v>
      </c>
      <c r="G62" s="82" t="s">
        <v>741</v>
      </c>
    </row>
    <row r="63" spans="1:7" x14ac:dyDescent="0.15">
      <c r="A63" s="82">
        <v>62</v>
      </c>
      <c r="B63" s="82" t="s">
        <v>787</v>
      </c>
      <c r="C63" s="82" t="s">
        <v>789</v>
      </c>
      <c r="D63" s="82" t="s">
        <v>790</v>
      </c>
      <c r="E63" s="82" t="s">
        <v>726</v>
      </c>
      <c r="F63" s="82" t="s">
        <v>727</v>
      </c>
      <c r="G63" s="82" t="s">
        <v>728</v>
      </c>
    </row>
    <row r="64" spans="1:7" x14ac:dyDescent="0.15">
      <c r="A64" s="82">
        <v>63</v>
      </c>
      <c r="B64" s="82" t="s">
        <v>787</v>
      </c>
      <c r="C64" s="82" t="s">
        <v>789</v>
      </c>
      <c r="D64" s="82" t="s">
        <v>790</v>
      </c>
      <c r="E64" s="82" t="s">
        <v>791</v>
      </c>
      <c r="F64" s="82" t="s">
        <v>792</v>
      </c>
      <c r="G64" s="82" t="s">
        <v>793</v>
      </c>
    </row>
    <row r="65" spans="1:7" x14ac:dyDescent="0.15">
      <c r="A65" s="82">
        <v>64</v>
      </c>
      <c r="B65" s="82" t="s">
        <v>787</v>
      </c>
      <c r="C65" s="82" t="s">
        <v>789</v>
      </c>
      <c r="D65" s="82" t="s">
        <v>790</v>
      </c>
      <c r="E65" s="82" t="s">
        <v>736</v>
      </c>
      <c r="F65" s="82" t="s">
        <v>737</v>
      </c>
      <c r="G65" s="82" t="s">
        <v>738</v>
      </c>
    </row>
    <row r="66" spans="1:7" x14ac:dyDescent="0.15">
      <c r="A66" s="82">
        <v>65</v>
      </c>
      <c r="B66" s="82" t="s">
        <v>787</v>
      </c>
      <c r="C66" s="82" t="s">
        <v>789</v>
      </c>
      <c r="D66" s="82" t="s">
        <v>790</v>
      </c>
      <c r="E66" s="82" t="s">
        <v>739</v>
      </c>
      <c r="F66" s="82" t="s">
        <v>740</v>
      </c>
      <c r="G66" s="82" t="s">
        <v>741</v>
      </c>
    </row>
    <row r="67" spans="1:7" x14ac:dyDescent="0.15">
      <c r="A67" s="82">
        <v>66</v>
      </c>
      <c r="B67" s="82" t="s">
        <v>787</v>
      </c>
      <c r="C67" s="82" t="s">
        <v>794</v>
      </c>
      <c r="D67" s="82" t="s">
        <v>795</v>
      </c>
      <c r="E67" s="82" t="s">
        <v>796</v>
      </c>
      <c r="F67" s="82" t="s">
        <v>797</v>
      </c>
      <c r="G67" s="82" t="s">
        <v>793</v>
      </c>
    </row>
    <row r="68" spans="1:7" x14ac:dyDescent="0.15">
      <c r="A68" s="82">
        <v>67</v>
      </c>
      <c r="B68" s="82" t="s">
        <v>787</v>
      </c>
      <c r="C68" s="82" t="s">
        <v>794</v>
      </c>
      <c r="D68" s="82" t="s">
        <v>795</v>
      </c>
      <c r="E68" s="82" t="s">
        <v>726</v>
      </c>
      <c r="F68" s="82" t="s">
        <v>727</v>
      </c>
      <c r="G68" s="82" t="s">
        <v>728</v>
      </c>
    </row>
    <row r="69" spans="1:7" x14ac:dyDescent="0.15">
      <c r="A69" s="82">
        <v>68</v>
      </c>
      <c r="B69" s="82" t="s">
        <v>787</v>
      </c>
      <c r="C69" s="82" t="s">
        <v>794</v>
      </c>
      <c r="D69" s="82" t="s">
        <v>795</v>
      </c>
      <c r="E69" s="82" t="s">
        <v>736</v>
      </c>
      <c r="F69" s="82" t="s">
        <v>737</v>
      </c>
      <c r="G69" s="82" t="s">
        <v>738</v>
      </c>
    </row>
    <row r="70" spans="1:7" x14ac:dyDescent="0.15">
      <c r="A70" s="82">
        <v>69</v>
      </c>
      <c r="B70" s="82" t="s">
        <v>787</v>
      </c>
      <c r="C70" s="82" t="s">
        <v>794</v>
      </c>
      <c r="D70" s="82" t="s">
        <v>795</v>
      </c>
      <c r="E70" s="82" t="s">
        <v>739</v>
      </c>
      <c r="F70" s="82" t="s">
        <v>740</v>
      </c>
      <c r="G70" s="82" t="s">
        <v>741</v>
      </c>
    </row>
    <row r="71" spans="1:7" x14ac:dyDescent="0.15">
      <c r="A71" s="82">
        <v>70</v>
      </c>
      <c r="B71" s="82" t="s">
        <v>787</v>
      </c>
      <c r="C71" s="82" t="s">
        <v>798</v>
      </c>
      <c r="D71" s="82" t="s">
        <v>799</v>
      </c>
      <c r="E71" s="82" t="s">
        <v>726</v>
      </c>
      <c r="F71" s="82" t="s">
        <v>727</v>
      </c>
      <c r="G71" s="82" t="s">
        <v>728</v>
      </c>
    </row>
    <row r="72" spans="1:7" x14ac:dyDescent="0.15">
      <c r="A72" s="82">
        <v>71</v>
      </c>
      <c r="B72" s="82" t="s">
        <v>787</v>
      </c>
      <c r="C72" s="82" t="s">
        <v>798</v>
      </c>
      <c r="D72" s="82" t="s">
        <v>799</v>
      </c>
      <c r="E72" s="82" t="s">
        <v>800</v>
      </c>
      <c r="F72" s="82" t="s">
        <v>801</v>
      </c>
      <c r="G72" s="82" t="s">
        <v>793</v>
      </c>
    </row>
    <row r="73" spans="1:7" x14ac:dyDescent="0.15">
      <c r="A73" s="82">
        <v>72</v>
      </c>
      <c r="B73" s="82" t="s">
        <v>787</v>
      </c>
      <c r="C73" s="82" t="s">
        <v>798</v>
      </c>
      <c r="D73" s="82" t="s">
        <v>799</v>
      </c>
      <c r="E73" s="82" t="s">
        <v>736</v>
      </c>
      <c r="F73" s="82" t="s">
        <v>737</v>
      </c>
      <c r="G73" s="82" t="s">
        <v>738</v>
      </c>
    </row>
    <row r="74" spans="1:7" x14ac:dyDescent="0.15">
      <c r="A74" s="82">
        <v>73</v>
      </c>
      <c r="B74" s="82" t="s">
        <v>787</v>
      </c>
      <c r="C74" s="82" t="s">
        <v>798</v>
      </c>
      <c r="D74" s="82" t="s">
        <v>799</v>
      </c>
      <c r="E74" s="82" t="s">
        <v>739</v>
      </c>
      <c r="F74" s="82" t="s">
        <v>740</v>
      </c>
      <c r="G74" s="82" t="s">
        <v>741</v>
      </c>
    </row>
    <row r="75" spans="1:7" x14ac:dyDescent="0.15">
      <c r="A75" s="82">
        <v>74</v>
      </c>
      <c r="B75" s="82" t="s">
        <v>787</v>
      </c>
      <c r="C75" s="82" t="s">
        <v>802</v>
      </c>
      <c r="D75" s="82" t="s">
        <v>803</v>
      </c>
      <c r="E75" s="82" t="s">
        <v>804</v>
      </c>
      <c r="F75" s="82" t="s">
        <v>805</v>
      </c>
      <c r="G75" s="82" t="s">
        <v>806</v>
      </c>
    </row>
    <row r="76" spans="1:7" x14ac:dyDescent="0.15">
      <c r="A76" s="82">
        <v>75</v>
      </c>
      <c r="B76" s="82" t="s">
        <v>787</v>
      </c>
      <c r="C76" s="82" t="s">
        <v>802</v>
      </c>
      <c r="D76" s="82" t="s">
        <v>803</v>
      </c>
      <c r="E76" s="82" t="s">
        <v>726</v>
      </c>
      <c r="F76" s="82" t="s">
        <v>727</v>
      </c>
      <c r="G76" s="82" t="s">
        <v>728</v>
      </c>
    </row>
    <row r="77" spans="1:7" x14ac:dyDescent="0.15">
      <c r="A77" s="82">
        <v>76</v>
      </c>
      <c r="B77" s="82" t="s">
        <v>787</v>
      </c>
      <c r="C77" s="82" t="s">
        <v>802</v>
      </c>
      <c r="D77" s="82" t="s">
        <v>803</v>
      </c>
      <c r="E77" s="82" t="s">
        <v>800</v>
      </c>
      <c r="F77" s="82" t="s">
        <v>801</v>
      </c>
      <c r="G77" s="82" t="s">
        <v>793</v>
      </c>
    </row>
    <row r="78" spans="1:7" x14ac:dyDescent="0.15">
      <c r="A78" s="82">
        <v>77</v>
      </c>
      <c r="B78" s="82" t="s">
        <v>787</v>
      </c>
      <c r="C78" s="82" t="s">
        <v>802</v>
      </c>
      <c r="D78" s="82" t="s">
        <v>803</v>
      </c>
      <c r="E78" s="82" t="s">
        <v>736</v>
      </c>
      <c r="F78" s="82" t="s">
        <v>737</v>
      </c>
      <c r="G78" s="82" t="s">
        <v>738</v>
      </c>
    </row>
    <row r="79" spans="1:7" x14ac:dyDescent="0.15">
      <c r="A79" s="82">
        <v>78</v>
      </c>
      <c r="B79" s="82" t="s">
        <v>787</v>
      </c>
      <c r="C79" s="82" t="s">
        <v>802</v>
      </c>
      <c r="D79" s="82" t="s">
        <v>803</v>
      </c>
      <c r="E79" s="82" t="s">
        <v>739</v>
      </c>
      <c r="F79" s="82" t="s">
        <v>740</v>
      </c>
      <c r="G79" s="82" t="s">
        <v>741</v>
      </c>
    </row>
    <row r="80" spans="1:7" x14ac:dyDescent="0.15">
      <c r="A80" s="82">
        <v>79</v>
      </c>
      <c r="B80" s="82" t="s">
        <v>787</v>
      </c>
      <c r="C80" s="82" t="s">
        <v>807</v>
      </c>
      <c r="D80" s="82" t="s">
        <v>808</v>
      </c>
      <c r="E80" s="82" t="s">
        <v>726</v>
      </c>
      <c r="F80" s="82" t="s">
        <v>727</v>
      </c>
      <c r="G80" s="82" t="s">
        <v>728</v>
      </c>
    </row>
    <row r="81" spans="1:7" x14ac:dyDescent="0.15">
      <c r="A81" s="82">
        <v>80</v>
      </c>
      <c r="B81" s="82" t="s">
        <v>787</v>
      </c>
      <c r="C81" s="82" t="s">
        <v>807</v>
      </c>
      <c r="D81" s="82" t="s">
        <v>808</v>
      </c>
      <c r="E81" s="82" t="s">
        <v>791</v>
      </c>
      <c r="F81" s="82" t="s">
        <v>792</v>
      </c>
      <c r="G81" s="82" t="s">
        <v>793</v>
      </c>
    </row>
    <row r="82" spans="1:7" x14ac:dyDescent="0.15">
      <c r="A82" s="82">
        <v>81</v>
      </c>
      <c r="B82" s="82" t="s">
        <v>787</v>
      </c>
      <c r="C82" s="82" t="s">
        <v>807</v>
      </c>
      <c r="D82" s="82" t="s">
        <v>808</v>
      </c>
      <c r="E82" s="82" t="s">
        <v>736</v>
      </c>
      <c r="F82" s="82" t="s">
        <v>737</v>
      </c>
      <c r="G82" s="82" t="s">
        <v>738</v>
      </c>
    </row>
    <row r="83" spans="1:7" x14ac:dyDescent="0.15">
      <c r="A83" s="82">
        <v>82</v>
      </c>
      <c r="B83" s="82" t="s">
        <v>787</v>
      </c>
      <c r="C83" s="82" t="s">
        <v>807</v>
      </c>
      <c r="D83" s="82" t="s">
        <v>808</v>
      </c>
      <c r="E83" s="82" t="s">
        <v>739</v>
      </c>
      <c r="F83" s="82" t="s">
        <v>740</v>
      </c>
      <c r="G83" s="82" t="s">
        <v>741</v>
      </c>
    </row>
    <row r="84" spans="1:7" x14ac:dyDescent="0.15">
      <c r="A84" s="82">
        <v>83</v>
      </c>
      <c r="B84" s="82" t="s">
        <v>787</v>
      </c>
      <c r="C84" s="82" t="s">
        <v>809</v>
      </c>
      <c r="D84" s="82" t="s">
        <v>810</v>
      </c>
      <c r="E84" s="82" t="s">
        <v>726</v>
      </c>
      <c r="F84" s="82" t="s">
        <v>727</v>
      </c>
      <c r="G84" s="82" t="s">
        <v>728</v>
      </c>
    </row>
    <row r="85" spans="1:7" x14ac:dyDescent="0.15">
      <c r="A85" s="82">
        <v>84</v>
      </c>
      <c r="B85" s="82" t="s">
        <v>787</v>
      </c>
      <c r="C85" s="82" t="s">
        <v>809</v>
      </c>
      <c r="D85" s="82" t="s">
        <v>810</v>
      </c>
      <c r="E85" s="82" t="s">
        <v>811</v>
      </c>
      <c r="F85" s="82" t="s">
        <v>812</v>
      </c>
      <c r="G85" s="82" t="s">
        <v>793</v>
      </c>
    </row>
    <row r="86" spans="1:7" x14ac:dyDescent="0.15">
      <c r="A86" s="82">
        <v>85</v>
      </c>
      <c r="B86" s="82" t="s">
        <v>787</v>
      </c>
      <c r="C86" s="82" t="s">
        <v>809</v>
      </c>
      <c r="D86" s="82" t="s">
        <v>810</v>
      </c>
      <c r="E86" s="82" t="s">
        <v>791</v>
      </c>
      <c r="F86" s="82" t="s">
        <v>792</v>
      </c>
      <c r="G86" s="82" t="s">
        <v>793</v>
      </c>
    </row>
    <row r="87" spans="1:7" x14ac:dyDescent="0.15">
      <c r="A87" s="82">
        <v>86</v>
      </c>
      <c r="B87" s="82" t="s">
        <v>787</v>
      </c>
      <c r="C87" s="82" t="s">
        <v>809</v>
      </c>
      <c r="D87" s="82" t="s">
        <v>810</v>
      </c>
      <c r="E87" s="82" t="s">
        <v>813</v>
      </c>
      <c r="F87" s="82" t="s">
        <v>814</v>
      </c>
      <c r="G87" s="82" t="s">
        <v>815</v>
      </c>
    </row>
    <row r="88" spans="1:7" x14ac:dyDescent="0.15">
      <c r="A88" s="82">
        <v>87</v>
      </c>
      <c r="B88" s="82" t="s">
        <v>787</v>
      </c>
      <c r="C88" s="82" t="s">
        <v>809</v>
      </c>
      <c r="D88" s="82" t="s">
        <v>810</v>
      </c>
      <c r="E88" s="82" t="s">
        <v>736</v>
      </c>
      <c r="F88" s="82" t="s">
        <v>737</v>
      </c>
      <c r="G88" s="82" t="s">
        <v>738</v>
      </c>
    </row>
    <row r="89" spans="1:7" x14ac:dyDescent="0.15">
      <c r="A89" s="82">
        <v>88</v>
      </c>
      <c r="B89" s="82" t="s">
        <v>787</v>
      </c>
      <c r="C89" s="82" t="s">
        <v>809</v>
      </c>
      <c r="D89" s="82" t="s">
        <v>810</v>
      </c>
      <c r="E89" s="82" t="s">
        <v>739</v>
      </c>
      <c r="F89" s="82" t="s">
        <v>740</v>
      </c>
      <c r="G89" s="82" t="s">
        <v>741</v>
      </c>
    </row>
    <row r="90" spans="1:7" x14ac:dyDescent="0.15">
      <c r="A90" s="82">
        <v>89</v>
      </c>
      <c r="B90" s="82" t="s">
        <v>816</v>
      </c>
      <c r="C90" s="82" t="s">
        <v>818</v>
      </c>
      <c r="D90" s="82" t="s">
        <v>819</v>
      </c>
      <c r="E90" s="82" t="s">
        <v>726</v>
      </c>
      <c r="F90" s="82" t="s">
        <v>727</v>
      </c>
      <c r="G90" s="82" t="s">
        <v>728</v>
      </c>
    </row>
    <row r="91" spans="1:7" x14ac:dyDescent="0.15">
      <c r="A91" s="82">
        <v>90</v>
      </c>
      <c r="B91" s="82" t="s">
        <v>816</v>
      </c>
      <c r="C91" s="82" t="s">
        <v>818</v>
      </c>
      <c r="D91" s="82" t="s">
        <v>819</v>
      </c>
      <c r="E91" s="82" t="s">
        <v>820</v>
      </c>
      <c r="F91" s="82" t="s">
        <v>821</v>
      </c>
      <c r="G91" s="82" t="s">
        <v>822</v>
      </c>
    </row>
    <row r="92" spans="1:7" x14ac:dyDescent="0.15">
      <c r="A92" s="82">
        <v>91</v>
      </c>
      <c r="B92" s="82" t="s">
        <v>816</v>
      </c>
      <c r="C92" s="82" t="s">
        <v>818</v>
      </c>
      <c r="D92" s="82" t="s">
        <v>819</v>
      </c>
      <c r="E92" s="82" t="s">
        <v>761</v>
      </c>
      <c r="F92" s="82" t="s">
        <v>823</v>
      </c>
      <c r="G92" s="82" t="s">
        <v>822</v>
      </c>
    </row>
    <row r="93" spans="1:7" x14ac:dyDescent="0.15">
      <c r="A93" s="82">
        <v>92</v>
      </c>
      <c r="B93" s="82" t="s">
        <v>816</v>
      </c>
      <c r="C93" s="82" t="s">
        <v>818</v>
      </c>
      <c r="D93" s="82" t="s">
        <v>819</v>
      </c>
      <c r="E93" s="82" t="s">
        <v>824</v>
      </c>
      <c r="F93" s="82" t="s">
        <v>825</v>
      </c>
      <c r="G93" s="82" t="s">
        <v>826</v>
      </c>
    </row>
    <row r="94" spans="1:7" x14ac:dyDescent="0.15">
      <c r="A94" s="82">
        <v>93</v>
      </c>
      <c r="B94" s="82" t="s">
        <v>816</v>
      </c>
      <c r="C94" s="82" t="s">
        <v>818</v>
      </c>
      <c r="D94" s="82" t="s">
        <v>819</v>
      </c>
      <c r="E94" s="82" t="s">
        <v>827</v>
      </c>
      <c r="F94" s="82" t="s">
        <v>828</v>
      </c>
      <c r="G94" s="82" t="s">
        <v>822</v>
      </c>
    </row>
    <row r="95" spans="1:7" x14ac:dyDescent="0.15">
      <c r="A95" s="82">
        <v>94</v>
      </c>
      <c r="B95" s="82" t="s">
        <v>816</v>
      </c>
      <c r="C95" s="82" t="s">
        <v>818</v>
      </c>
      <c r="D95" s="82" t="s">
        <v>819</v>
      </c>
      <c r="E95" s="82" t="s">
        <v>829</v>
      </c>
      <c r="F95" s="82" t="s">
        <v>830</v>
      </c>
      <c r="G95" s="82" t="s">
        <v>822</v>
      </c>
    </row>
    <row r="96" spans="1:7" x14ac:dyDescent="0.15">
      <c r="A96" s="82">
        <v>95</v>
      </c>
      <c r="B96" s="82" t="s">
        <v>816</v>
      </c>
      <c r="C96" s="82" t="s">
        <v>818</v>
      </c>
      <c r="D96" s="82" t="s">
        <v>819</v>
      </c>
      <c r="E96" s="82" t="s">
        <v>736</v>
      </c>
      <c r="F96" s="82" t="s">
        <v>737</v>
      </c>
      <c r="G96" s="82" t="s">
        <v>738</v>
      </c>
    </row>
    <row r="97" spans="1:7" x14ac:dyDescent="0.15">
      <c r="A97" s="82">
        <v>96</v>
      </c>
      <c r="B97" s="82" t="s">
        <v>816</v>
      </c>
      <c r="C97" s="82" t="s">
        <v>818</v>
      </c>
      <c r="D97" s="82" t="s">
        <v>819</v>
      </c>
      <c r="E97" s="82" t="s">
        <v>739</v>
      </c>
      <c r="F97" s="82" t="s">
        <v>740</v>
      </c>
      <c r="G97" s="82" t="s">
        <v>741</v>
      </c>
    </row>
    <row r="98" spans="1:7" x14ac:dyDescent="0.15">
      <c r="A98" s="82">
        <v>97</v>
      </c>
      <c r="B98" s="82" t="s">
        <v>816</v>
      </c>
      <c r="C98" s="82" t="s">
        <v>831</v>
      </c>
      <c r="D98" s="82" t="s">
        <v>832</v>
      </c>
      <c r="E98" s="82" t="s">
        <v>726</v>
      </c>
      <c r="F98" s="82" t="s">
        <v>727</v>
      </c>
      <c r="G98" s="82" t="s">
        <v>728</v>
      </c>
    </row>
    <row r="99" spans="1:7" x14ac:dyDescent="0.15">
      <c r="A99" s="82">
        <v>98</v>
      </c>
      <c r="B99" s="82" t="s">
        <v>816</v>
      </c>
      <c r="C99" s="82" t="s">
        <v>831</v>
      </c>
      <c r="D99" s="82" t="s">
        <v>832</v>
      </c>
      <c r="E99" s="82" t="s">
        <v>833</v>
      </c>
      <c r="F99" s="82" t="s">
        <v>834</v>
      </c>
      <c r="G99" s="82" t="s">
        <v>822</v>
      </c>
    </row>
    <row r="100" spans="1:7" x14ac:dyDescent="0.15">
      <c r="A100" s="82">
        <v>99</v>
      </c>
      <c r="B100" s="82" t="s">
        <v>816</v>
      </c>
      <c r="C100" s="82" t="s">
        <v>831</v>
      </c>
      <c r="D100" s="82" t="s">
        <v>832</v>
      </c>
      <c r="E100" s="82" t="s">
        <v>736</v>
      </c>
      <c r="F100" s="82" t="s">
        <v>737</v>
      </c>
      <c r="G100" s="82" t="s">
        <v>738</v>
      </c>
    </row>
    <row r="101" spans="1:7" x14ac:dyDescent="0.15">
      <c r="A101" s="82">
        <v>100</v>
      </c>
      <c r="B101" s="82" t="s">
        <v>816</v>
      </c>
      <c r="C101" s="82" t="s">
        <v>831</v>
      </c>
      <c r="D101" s="82" t="s">
        <v>832</v>
      </c>
      <c r="E101" s="82" t="s">
        <v>739</v>
      </c>
      <c r="F101" s="82" t="s">
        <v>740</v>
      </c>
      <c r="G101" s="82" t="s">
        <v>741</v>
      </c>
    </row>
    <row r="102" spans="1:7" x14ac:dyDescent="0.15">
      <c r="A102" s="82">
        <v>101</v>
      </c>
      <c r="B102" s="82" t="s">
        <v>816</v>
      </c>
      <c r="C102" s="82" t="s">
        <v>835</v>
      </c>
      <c r="D102" s="82" t="s">
        <v>836</v>
      </c>
      <c r="E102" s="82" t="s">
        <v>837</v>
      </c>
      <c r="F102" s="82" t="s">
        <v>838</v>
      </c>
      <c r="G102" s="82" t="s">
        <v>822</v>
      </c>
    </row>
    <row r="103" spans="1:7" x14ac:dyDescent="0.15">
      <c r="A103" s="82">
        <v>102</v>
      </c>
      <c r="B103" s="82" t="s">
        <v>816</v>
      </c>
      <c r="C103" s="82" t="s">
        <v>835</v>
      </c>
      <c r="D103" s="82" t="s">
        <v>836</v>
      </c>
      <c r="E103" s="82" t="s">
        <v>726</v>
      </c>
      <c r="F103" s="82" t="s">
        <v>727</v>
      </c>
      <c r="G103" s="82" t="s">
        <v>728</v>
      </c>
    </row>
    <row r="104" spans="1:7" x14ac:dyDescent="0.15">
      <c r="A104" s="82">
        <v>103</v>
      </c>
      <c r="B104" s="82" t="s">
        <v>816</v>
      </c>
      <c r="C104" s="82" t="s">
        <v>835</v>
      </c>
      <c r="D104" s="82" t="s">
        <v>836</v>
      </c>
      <c r="E104" s="82" t="s">
        <v>839</v>
      </c>
      <c r="F104" s="82" t="s">
        <v>840</v>
      </c>
      <c r="G104" s="82" t="s">
        <v>773</v>
      </c>
    </row>
    <row r="105" spans="1:7" x14ac:dyDescent="0.15">
      <c r="A105" s="82">
        <v>104</v>
      </c>
      <c r="B105" s="82" t="s">
        <v>816</v>
      </c>
      <c r="C105" s="82" t="s">
        <v>835</v>
      </c>
      <c r="D105" s="82" t="s">
        <v>836</v>
      </c>
      <c r="E105" s="82" t="s">
        <v>736</v>
      </c>
      <c r="F105" s="82" t="s">
        <v>737</v>
      </c>
      <c r="G105" s="82" t="s">
        <v>738</v>
      </c>
    </row>
    <row r="106" spans="1:7" x14ac:dyDescent="0.15">
      <c r="A106" s="82">
        <v>105</v>
      </c>
      <c r="B106" s="82" t="s">
        <v>816</v>
      </c>
      <c r="C106" s="82" t="s">
        <v>835</v>
      </c>
      <c r="D106" s="82" t="s">
        <v>836</v>
      </c>
      <c r="E106" s="82" t="s">
        <v>739</v>
      </c>
      <c r="F106" s="82" t="s">
        <v>740</v>
      </c>
      <c r="G106" s="82" t="s">
        <v>741</v>
      </c>
    </row>
    <row r="107" spans="1:7" x14ac:dyDescent="0.15">
      <c r="A107" s="82">
        <v>106</v>
      </c>
      <c r="B107" s="82" t="s">
        <v>816</v>
      </c>
      <c r="C107" s="82" t="s">
        <v>841</v>
      </c>
      <c r="D107" s="82" t="s">
        <v>842</v>
      </c>
      <c r="E107" s="82" t="s">
        <v>843</v>
      </c>
      <c r="F107" s="82" t="s">
        <v>844</v>
      </c>
      <c r="G107" s="82" t="s">
        <v>845</v>
      </c>
    </row>
    <row r="108" spans="1:7" x14ac:dyDescent="0.15">
      <c r="A108" s="82">
        <v>107</v>
      </c>
      <c r="B108" s="82" t="s">
        <v>816</v>
      </c>
      <c r="C108" s="82" t="s">
        <v>841</v>
      </c>
      <c r="D108" s="82" t="s">
        <v>842</v>
      </c>
      <c r="E108" s="82" t="s">
        <v>726</v>
      </c>
      <c r="F108" s="82" t="s">
        <v>727</v>
      </c>
      <c r="G108" s="82" t="s">
        <v>728</v>
      </c>
    </row>
    <row r="109" spans="1:7" x14ac:dyDescent="0.15">
      <c r="A109" s="82">
        <v>108</v>
      </c>
      <c r="B109" s="82" t="s">
        <v>816</v>
      </c>
      <c r="C109" s="82" t="s">
        <v>841</v>
      </c>
      <c r="D109" s="82" t="s">
        <v>842</v>
      </c>
      <c r="E109" s="82" t="s">
        <v>846</v>
      </c>
      <c r="F109" s="82" t="s">
        <v>847</v>
      </c>
      <c r="G109" s="82" t="s">
        <v>822</v>
      </c>
    </row>
    <row r="110" spans="1:7" x14ac:dyDescent="0.15">
      <c r="A110" s="82">
        <v>109</v>
      </c>
      <c r="B110" s="82" t="s">
        <v>816</v>
      </c>
      <c r="C110" s="82" t="s">
        <v>841</v>
      </c>
      <c r="D110" s="82" t="s">
        <v>842</v>
      </c>
      <c r="E110" s="82" t="s">
        <v>848</v>
      </c>
      <c r="F110" s="82" t="s">
        <v>849</v>
      </c>
      <c r="G110" s="82" t="s">
        <v>822</v>
      </c>
    </row>
    <row r="111" spans="1:7" x14ac:dyDescent="0.15">
      <c r="A111" s="82">
        <v>110</v>
      </c>
      <c r="B111" s="82" t="s">
        <v>816</v>
      </c>
      <c r="C111" s="82" t="s">
        <v>841</v>
      </c>
      <c r="D111" s="82" t="s">
        <v>842</v>
      </c>
      <c r="E111" s="82" t="s">
        <v>829</v>
      </c>
      <c r="F111" s="82" t="s">
        <v>830</v>
      </c>
      <c r="G111" s="82" t="s">
        <v>822</v>
      </c>
    </row>
    <row r="112" spans="1:7" x14ac:dyDescent="0.15">
      <c r="A112" s="82">
        <v>111</v>
      </c>
      <c r="B112" s="82" t="s">
        <v>816</v>
      </c>
      <c r="C112" s="82" t="s">
        <v>841</v>
      </c>
      <c r="D112" s="82" t="s">
        <v>842</v>
      </c>
      <c r="E112" s="82" t="s">
        <v>850</v>
      </c>
      <c r="F112" s="82" t="s">
        <v>851</v>
      </c>
      <c r="G112" s="82" t="s">
        <v>822</v>
      </c>
    </row>
    <row r="113" spans="1:7" x14ac:dyDescent="0.15">
      <c r="A113" s="82">
        <v>112</v>
      </c>
      <c r="B113" s="82" t="s">
        <v>816</v>
      </c>
      <c r="C113" s="82" t="s">
        <v>841</v>
      </c>
      <c r="D113" s="82" t="s">
        <v>842</v>
      </c>
      <c r="E113" s="82" t="s">
        <v>736</v>
      </c>
      <c r="F113" s="82" t="s">
        <v>737</v>
      </c>
      <c r="G113" s="82" t="s">
        <v>738</v>
      </c>
    </row>
    <row r="114" spans="1:7" x14ac:dyDescent="0.15">
      <c r="A114" s="82">
        <v>113</v>
      </c>
      <c r="B114" s="82" t="s">
        <v>816</v>
      </c>
      <c r="C114" s="82" t="s">
        <v>841</v>
      </c>
      <c r="D114" s="82" t="s">
        <v>842</v>
      </c>
      <c r="E114" s="82" t="s">
        <v>739</v>
      </c>
      <c r="F114" s="82" t="s">
        <v>740</v>
      </c>
      <c r="G114" s="82" t="s">
        <v>741</v>
      </c>
    </row>
    <row r="115" spans="1:7" x14ac:dyDescent="0.15">
      <c r="A115" s="82">
        <v>114</v>
      </c>
      <c r="B115" s="82" t="s">
        <v>816</v>
      </c>
      <c r="C115" s="82" t="s">
        <v>852</v>
      </c>
      <c r="D115" s="82" t="s">
        <v>853</v>
      </c>
      <c r="E115" s="82" t="s">
        <v>726</v>
      </c>
      <c r="F115" s="82" t="s">
        <v>727</v>
      </c>
      <c r="G115" s="82" t="s">
        <v>728</v>
      </c>
    </row>
    <row r="116" spans="1:7" x14ac:dyDescent="0.15">
      <c r="A116" s="82">
        <v>115</v>
      </c>
      <c r="B116" s="82" t="s">
        <v>816</v>
      </c>
      <c r="C116" s="82" t="s">
        <v>852</v>
      </c>
      <c r="D116" s="82" t="s">
        <v>853</v>
      </c>
      <c r="E116" s="82" t="s">
        <v>846</v>
      </c>
      <c r="F116" s="82" t="s">
        <v>847</v>
      </c>
      <c r="G116" s="82" t="s">
        <v>822</v>
      </c>
    </row>
    <row r="117" spans="1:7" x14ac:dyDescent="0.15">
      <c r="A117" s="82">
        <v>116</v>
      </c>
      <c r="B117" s="82" t="s">
        <v>816</v>
      </c>
      <c r="C117" s="82" t="s">
        <v>852</v>
      </c>
      <c r="D117" s="82" t="s">
        <v>853</v>
      </c>
      <c r="E117" s="82" t="s">
        <v>848</v>
      </c>
      <c r="F117" s="82" t="s">
        <v>849</v>
      </c>
      <c r="G117" s="82" t="s">
        <v>822</v>
      </c>
    </row>
    <row r="118" spans="1:7" x14ac:dyDescent="0.15">
      <c r="A118" s="82">
        <v>117</v>
      </c>
      <c r="B118" s="82" t="s">
        <v>816</v>
      </c>
      <c r="C118" s="82" t="s">
        <v>852</v>
      </c>
      <c r="D118" s="82" t="s">
        <v>853</v>
      </c>
      <c r="E118" s="82" t="s">
        <v>829</v>
      </c>
      <c r="F118" s="82" t="s">
        <v>830</v>
      </c>
      <c r="G118" s="82" t="s">
        <v>822</v>
      </c>
    </row>
    <row r="119" spans="1:7" x14ac:dyDescent="0.15">
      <c r="A119" s="82">
        <v>118</v>
      </c>
      <c r="B119" s="82" t="s">
        <v>816</v>
      </c>
      <c r="C119" s="82" t="s">
        <v>852</v>
      </c>
      <c r="D119" s="82" t="s">
        <v>853</v>
      </c>
      <c r="E119" s="82" t="s">
        <v>736</v>
      </c>
      <c r="F119" s="82" t="s">
        <v>737</v>
      </c>
      <c r="G119" s="82" t="s">
        <v>738</v>
      </c>
    </row>
    <row r="120" spans="1:7" x14ac:dyDescent="0.15">
      <c r="A120" s="82">
        <v>119</v>
      </c>
      <c r="B120" s="82" t="s">
        <v>816</v>
      </c>
      <c r="C120" s="82" t="s">
        <v>852</v>
      </c>
      <c r="D120" s="82" t="s">
        <v>853</v>
      </c>
      <c r="E120" s="82" t="s">
        <v>739</v>
      </c>
      <c r="F120" s="82" t="s">
        <v>740</v>
      </c>
      <c r="G120" s="82" t="s">
        <v>741</v>
      </c>
    </row>
    <row r="121" spans="1:7" x14ac:dyDescent="0.15">
      <c r="A121" s="82">
        <v>120</v>
      </c>
      <c r="B121" s="82" t="s">
        <v>816</v>
      </c>
      <c r="C121" s="82" t="s">
        <v>854</v>
      </c>
      <c r="D121" s="82" t="s">
        <v>855</v>
      </c>
      <c r="E121" s="82" t="s">
        <v>856</v>
      </c>
      <c r="F121" s="82" t="s">
        <v>857</v>
      </c>
      <c r="G121" s="82" t="s">
        <v>815</v>
      </c>
    </row>
    <row r="122" spans="1:7" x14ac:dyDescent="0.15">
      <c r="A122" s="82">
        <v>121</v>
      </c>
      <c r="B122" s="82" t="s">
        <v>816</v>
      </c>
      <c r="C122" s="82" t="s">
        <v>854</v>
      </c>
      <c r="D122" s="82" t="s">
        <v>855</v>
      </c>
      <c r="E122" s="82" t="s">
        <v>726</v>
      </c>
      <c r="F122" s="82" t="s">
        <v>727</v>
      </c>
      <c r="G122" s="82" t="s">
        <v>728</v>
      </c>
    </row>
    <row r="123" spans="1:7" x14ac:dyDescent="0.15">
      <c r="A123" s="82">
        <v>122</v>
      </c>
      <c r="B123" s="82" t="s">
        <v>816</v>
      </c>
      <c r="C123" s="82" t="s">
        <v>854</v>
      </c>
      <c r="D123" s="82" t="s">
        <v>855</v>
      </c>
      <c r="E123" s="82" t="s">
        <v>858</v>
      </c>
      <c r="F123" s="82" t="s">
        <v>859</v>
      </c>
      <c r="G123" s="82" t="s">
        <v>822</v>
      </c>
    </row>
    <row r="124" spans="1:7" x14ac:dyDescent="0.15">
      <c r="A124" s="82">
        <v>123</v>
      </c>
      <c r="B124" s="82" t="s">
        <v>816</v>
      </c>
      <c r="C124" s="82" t="s">
        <v>854</v>
      </c>
      <c r="D124" s="82" t="s">
        <v>855</v>
      </c>
      <c r="E124" s="82" t="s">
        <v>860</v>
      </c>
      <c r="F124" s="82" t="s">
        <v>861</v>
      </c>
      <c r="G124" s="82" t="s">
        <v>862</v>
      </c>
    </row>
    <row r="125" spans="1:7" x14ac:dyDescent="0.15">
      <c r="A125" s="82">
        <v>124</v>
      </c>
      <c r="B125" s="82" t="s">
        <v>816</v>
      </c>
      <c r="C125" s="82" t="s">
        <v>854</v>
      </c>
      <c r="D125" s="82" t="s">
        <v>855</v>
      </c>
      <c r="E125" s="82" t="s">
        <v>863</v>
      </c>
      <c r="F125" s="82" t="s">
        <v>864</v>
      </c>
      <c r="G125" s="82" t="s">
        <v>822</v>
      </c>
    </row>
    <row r="126" spans="1:7" x14ac:dyDescent="0.15">
      <c r="A126" s="82">
        <v>125</v>
      </c>
      <c r="B126" s="82" t="s">
        <v>816</v>
      </c>
      <c r="C126" s="82" t="s">
        <v>854</v>
      </c>
      <c r="D126" s="82" t="s">
        <v>855</v>
      </c>
      <c r="E126" s="82" t="s">
        <v>865</v>
      </c>
      <c r="F126" s="82" t="s">
        <v>866</v>
      </c>
      <c r="G126" s="82" t="s">
        <v>822</v>
      </c>
    </row>
    <row r="127" spans="1:7" x14ac:dyDescent="0.15">
      <c r="A127" s="82">
        <v>126</v>
      </c>
      <c r="B127" s="82" t="s">
        <v>816</v>
      </c>
      <c r="C127" s="82" t="s">
        <v>854</v>
      </c>
      <c r="D127" s="82" t="s">
        <v>855</v>
      </c>
      <c r="E127" s="82" t="s">
        <v>867</v>
      </c>
      <c r="F127" s="82" t="s">
        <v>868</v>
      </c>
      <c r="G127" s="82" t="s">
        <v>822</v>
      </c>
    </row>
    <row r="128" spans="1:7" x14ac:dyDescent="0.15">
      <c r="A128" s="82">
        <v>127</v>
      </c>
      <c r="B128" s="82" t="s">
        <v>816</v>
      </c>
      <c r="C128" s="82" t="s">
        <v>854</v>
      </c>
      <c r="D128" s="82" t="s">
        <v>855</v>
      </c>
      <c r="E128" s="82" t="s">
        <v>869</v>
      </c>
      <c r="F128" s="82" t="s">
        <v>870</v>
      </c>
      <c r="G128" s="82" t="s">
        <v>822</v>
      </c>
    </row>
    <row r="129" spans="1:7" x14ac:dyDescent="0.15">
      <c r="A129" s="82">
        <v>128</v>
      </c>
      <c r="B129" s="82" t="s">
        <v>816</v>
      </c>
      <c r="C129" s="82" t="s">
        <v>854</v>
      </c>
      <c r="D129" s="82" t="s">
        <v>855</v>
      </c>
      <c r="E129" s="82" t="s">
        <v>829</v>
      </c>
      <c r="F129" s="82" t="s">
        <v>830</v>
      </c>
      <c r="G129" s="82" t="s">
        <v>822</v>
      </c>
    </row>
    <row r="130" spans="1:7" x14ac:dyDescent="0.15">
      <c r="A130" s="82">
        <v>129</v>
      </c>
      <c r="B130" s="82" t="s">
        <v>816</v>
      </c>
      <c r="C130" s="82" t="s">
        <v>854</v>
      </c>
      <c r="D130" s="82" t="s">
        <v>855</v>
      </c>
      <c r="E130" s="82" t="s">
        <v>736</v>
      </c>
      <c r="F130" s="82" t="s">
        <v>737</v>
      </c>
      <c r="G130" s="82" t="s">
        <v>738</v>
      </c>
    </row>
    <row r="131" spans="1:7" x14ac:dyDescent="0.15">
      <c r="A131" s="82">
        <v>130</v>
      </c>
      <c r="B131" s="82" t="s">
        <v>816</v>
      </c>
      <c r="C131" s="82" t="s">
        <v>854</v>
      </c>
      <c r="D131" s="82" t="s">
        <v>855</v>
      </c>
      <c r="E131" s="82" t="s">
        <v>739</v>
      </c>
      <c r="F131" s="82" t="s">
        <v>740</v>
      </c>
      <c r="G131" s="82" t="s">
        <v>741</v>
      </c>
    </row>
    <row r="132" spans="1:7" x14ac:dyDescent="0.15">
      <c r="A132" s="82">
        <v>131</v>
      </c>
      <c r="B132" s="82" t="s">
        <v>871</v>
      </c>
      <c r="C132" s="82" t="s">
        <v>873</v>
      </c>
      <c r="D132" s="82" t="s">
        <v>874</v>
      </c>
      <c r="E132" s="82" t="s">
        <v>726</v>
      </c>
      <c r="F132" s="82" t="s">
        <v>727</v>
      </c>
      <c r="G132" s="82" t="s">
        <v>728</v>
      </c>
    </row>
    <row r="133" spans="1:7" x14ac:dyDescent="0.15">
      <c r="A133" s="82">
        <v>132</v>
      </c>
      <c r="B133" s="82" t="s">
        <v>871</v>
      </c>
      <c r="C133" s="82" t="s">
        <v>873</v>
      </c>
      <c r="D133" s="82" t="s">
        <v>874</v>
      </c>
      <c r="E133" s="82" t="s">
        <v>736</v>
      </c>
      <c r="F133" s="82" t="s">
        <v>737</v>
      </c>
      <c r="G133" s="82" t="s">
        <v>738</v>
      </c>
    </row>
    <row r="134" spans="1:7" x14ac:dyDescent="0.15">
      <c r="A134" s="82">
        <v>133</v>
      </c>
      <c r="B134" s="82" t="s">
        <v>871</v>
      </c>
      <c r="C134" s="82" t="s">
        <v>873</v>
      </c>
      <c r="D134" s="82" t="s">
        <v>874</v>
      </c>
      <c r="E134" s="82" t="s">
        <v>739</v>
      </c>
      <c r="F134" s="82" t="s">
        <v>740</v>
      </c>
      <c r="G134" s="82" t="s">
        <v>741</v>
      </c>
    </row>
    <row r="135" spans="1:7" x14ac:dyDescent="0.15">
      <c r="A135" s="82">
        <v>134</v>
      </c>
      <c r="B135" s="82" t="s">
        <v>871</v>
      </c>
      <c r="C135" s="82" t="s">
        <v>875</v>
      </c>
      <c r="D135" s="82" t="s">
        <v>876</v>
      </c>
      <c r="E135" s="82" t="s">
        <v>726</v>
      </c>
      <c r="F135" s="82" t="s">
        <v>727</v>
      </c>
      <c r="G135" s="82" t="s">
        <v>728</v>
      </c>
    </row>
    <row r="136" spans="1:7" x14ac:dyDescent="0.15">
      <c r="A136" s="82">
        <v>135</v>
      </c>
      <c r="B136" s="82" t="s">
        <v>871</v>
      </c>
      <c r="C136" s="82" t="s">
        <v>875</v>
      </c>
      <c r="D136" s="82" t="s">
        <v>876</v>
      </c>
      <c r="E136" s="82" t="s">
        <v>877</v>
      </c>
      <c r="F136" s="82" t="s">
        <v>878</v>
      </c>
      <c r="G136" s="82" t="s">
        <v>879</v>
      </c>
    </row>
    <row r="137" spans="1:7" x14ac:dyDescent="0.15">
      <c r="A137" s="82">
        <v>136</v>
      </c>
      <c r="B137" s="82" t="s">
        <v>871</v>
      </c>
      <c r="C137" s="82" t="s">
        <v>875</v>
      </c>
      <c r="D137" s="82" t="s">
        <v>876</v>
      </c>
      <c r="E137" s="82" t="s">
        <v>736</v>
      </c>
      <c r="F137" s="82" t="s">
        <v>737</v>
      </c>
      <c r="G137" s="82" t="s">
        <v>738</v>
      </c>
    </row>
    <row r="138" spans="1:7" x14ac:dyDescent="0.15">
      <c r="A138" s="82">
        <v>137</v>
      </c>
      <c r="B138" s="82" t="s">
        <v>871</v>
      </c>
      <c r="C138" s="82" t="s">
        <v>875</v>
      </c>
      <c r="D138" s="82" t="s">
        <v>876</v>
      </c>
      <c r="E138" s="82" t="s">
        <v>739</v>
      </c>
      <c r="F138" s="82" t="s">
        <v>740</v>
      </c>
      <c r="G138" s="82" t="s">
        <v>741</v>
      </c>
    </row>
    <row r="139" spans="1:7" x14ac:dyDescent="0.15">
      <c r="A139" s="82">
        <v>138</v>
      </c>
      <c r="B139" s="82" t="s">
        <v>871</v>
      </c>
      <c r="C139" s="82" t="s">
        <v>880</v>
      </c>
      <c r="D139" s="82" t="s">
        <v>881</v>
      </c>
      <c r="E139" s="82" t="s">
        <v>726</v>
      </c>
      <c r="F139" s="82" t="s">
        <v>727</v>
      </c>
      <c r="G139" s="82" t="s">
        <v>728</v>
      </c>
    </row>
    <row r="140" spans="1:7" x14ac:dyDescent="0.15">
      <c r="A140" s="82">
        <v>139</v>
      </c>
      <c r="B140" s="82" t="s">
        <v>871</v>
      </c>
      <c r="C140" s="82" t="s">
        <v>880</v>
      </c>
      <c r="D140" s="82" t="s">
        <v>881</v>
      </c>
      <c r="E140" s="82" t="s">
        <v>882</v>
      </c>
      <c r="F140" s="82" t="s">
        <v>883</v>
      </c>
      <c r="G140" s="82" t="s">
        <v>884</v>
      </c>
    </row>
    <row r="141" spans="1:7" x14ac:dyDescent="0.15">
      <c r="A141" s="82">
        <v>140</v>
      </c>
      <c r="B141" s="82" t="s">
        <v>871</v>
      </c>
      <c r="C141" s="82" t="s">
        <v>880</v>
      </c>
      <c r="D141" s="82" t="s">
        <v>881</v>
      </c>
      <c r="E141" s="82" t="s">
        <v>736</v>
      </c>
      <c r="F141" s="82" t="s">
        <v>737</v>
      </c>
      <c r="G141" s="82" t="s">
        <v>738</v>
      </c>
    </row>
    <row r="142" spans="1:7" x14ac:dyDescent="0.15">
      <c r="A142" s="82">
        <v>141</v>
      </c>
      <c r="B142" s="82" t="s">
        <v>871</v>
      </c>
      <c r="C142" s="82" t="s">
        <v>880</v>
      </c>
      <c r="D142" s="82" t="s">
        <v>881</v>
      </c>
      <c r="E142" s="82" t="s">
        <v>739</v>
      </c>
      <c r="F142" s="82" t="s">
        <v>740</v>
      </c>
      <c r="G142" s="82" t="s">
        <v>741</v>
      </c>
    </row>
    <row r="143" spans="1:7" x14ac:dyDescent="0.15">
      <c r="A143" s="82">
        <v>142</v>
      </c>
      <c r="B143" s="82" t="s">
        <v>871</v>
      </c>
      <c r="C143" s="82" t="s">
        <v>885</v>
      </c>
      <c r="D143" s="82" t="s">
        <v>886</v>
      </c>
      <c r="E143" s="82" t="s">
        <v>726</v>
      </c>
      <c r="F143" s="82" t="s">
        <v>727</v>
      </c>
      <c r="G143" s="82" t="s">
        <v>728</v>
      </c>
    </row>
    <row r="144" spans="1:7" x14ac:dyDescent="0.15">
      <c r="A144" s="82">
        <v>143</v>
      </c>
      <c r="B144" s="82" t="s">
        <v>871</v>
      </c>
      <c r="C144" s="82" t="s">
        <v>885</v>
      </c>
      <c r="D144" s="82" t="s">
        <v>886</v>
      </c>
      <c r="E144" s="82" t="s">
        <v>887</v>
      </c>
      <c r="F144" s="82" t="s">
        <v>888</v>
      </c>
      <c r="G144" s="82" t="s">
        <v>879</v>
      </c>
    </row>
    <row r="145" spans="1:7" x14ac:dyDescent="0.15">
      <c r="A145" s="82">
        <v>144</v>
      </c>
      <c r="B145" s="82" t="s">
        <v>871</v>
      </c>
      <c r="C145" s="82" t="s">
        <v>885</v>
      </c>
      <c r="D145" s="82" t="s">
        <v>886</v>
      </c>
      <c r="E145" s="82" t="s">
        <v>889</v>
      </c>
      <c r="F145" s="82" t="s">
        <v>890</v>
      </c>
      <c r="G145" s="82" t="s">
        <v>884</v>
      </c>
    </row>
    <row r="146" spans="1:7" x14ac:dyDescent="0.15">
      <c r="A146" s="82">
        <v>145</v>
      </c>
      <c r="B146" s="82" t="s">
        <v>871</v>
      </c>
      <c r="C146" s="82" t="s">
        <v>885</v>
      </c>
      <c r="D146" s="82" t="s">
        <v>886</v>
      </c>
      <c r="E146" s="82" t="s">
        <v>736</v>
      </c>
      <c r="F146" s="82" t="s">
        <v>737</v>
      </c>
      <c r="G146" s="82" t="s">
        <v>738</v>
      </c>
    </row>
    <row r="147" spans="1:7" x14ac:dyDescent="0.15">
      <c r="A147" s="82">
        <v>146</v>
      </c>
      <c r="B147" s="82" t="s">
        <v>871</v>
      </c>
      <c r="C147" s="82" t="s">
        <v>885</v>
      </c>
      <c r="D147" s="82" t="s">
        <v>886</v>
      </c>
      <c r="E147" s="82" t="s">
        <v>739</v>
      </c>
      <c r="F147" s="82" t="s">
        <v>740</v>
      </c>
      <c r="G147" s="82" t="s">
        <v>741</v>
      </c>
    </row>
    <row r="148" spans="1:7" x14ac:dyDescent="0.15">
      <c r="A148" s="82">
        <v>147</v>
      </c>
      <c r="B148" s="82" t="s">
        <v>891</v>
      </c>
      <c r="C148" s="82" t="s">
        <v>893</v>
      </c>
      <c r="D148" s="82" t="s">
        <v>894</v>
      </c>
      <c r="E148" s="82" t="s">
        <v>895</v>
      </c>
      <c r="F148" s="82" t="s">
        <v>896</v>
      </c>
      <c r="G148" s="82" t="s">
        <v>897</v>
      </c>
    </row>
    <row r="149" spans="1:7" x14ac:dyDescent="0.15">
      <c r="A149" s="82">
        <v>148</v>
      </c>
      <c r="B149" s="82" t="s">
        <v>891</v>
      </c>
      <c r="C149" s="82" t="s">
        <v>893</v>
      </c>
      <c r="D149" s="82" t="s">
        <v>894</v>
      </c>
      <c r="E149" s="82" t="s">
        <v>726</v>
      </c>
      <c r="F149" s="82" t="s">
        <v>727</v>
      </c>
      <c r="G149" s="82" t="s">
        <v>728</v>
      </c>
    </row>
    <row r="150" spans="1:7" x14ac:dyDescent="0.15">
      <c r="A150" s="82">
        <v>149</v>
      </c>
      <c r="B150" s="82" t="s">
        <v>891</v>
      </c>
      <c r="C150" s="82" t="s">
        <v>893</v>
      </c>
      <c r="D150" s="82" t="s">
        <v>894</v>
      </c>
      <c r="E150" s="82" t="s">
        <v>898</v>
      </c>
      <c r="F150" s="82" t="s">
        <v>899</v>
      </c>
      <c r="G150" s="82" t="s">
        <v>900</v>
      </c>
    </row>
    <row r="151" spans="1:7" x14ac:dyDescent="0.15">
      <c r="A151" s="82">
        <v>150</v>
      </c>
      <c r="B151" s="82" t="s">
        <v>891</v>
      </c>
      <c r="C151" s="82" t="s">
        <v>893</v>
      </c>
      <c r="D151" s="82" t="s">
        <v>894</v>
      </c>
      <c r="E151" s="82" t="s">
        <v>901</v>
      </c>
      <c r="F151" s="82" t="s">
        <v>902</v>
      </c>
      <c r="G151" s="82" t="s">
        <v>900</v>
      </c>
    </row>
    <row r="152" spans="1:7" x14ac:dyDescent="0.15">
      <c r="A152" s="82">
        <v>151</v>
      </c>
      <c r="B152" s="82" t="s">
        <v>891</v>
      </c>
      <c r="C152" s="82" t="s">
        <v>893</v>
      </c>
      <c r="D152" s="82" t="s">
        <v>894</v>
      </c>
      <c r="E152" s="82" t="s">
        <v>736</v>
      </c>
      <c r="F152" s="82" t="s">
        <v>737</v>
      </c>
      <c r="G152" s="82" t="s">
        <v>738</v>
      </c>
    </row>
    <row r="153" spans="1:7" x14ac:dyDescent="0.15">
      <c r="A153" s="82">
        <v>152</v>
      </c>
      <c r="B153" s="82" t="s">
        <v>891</v>
      </c>
      <c r="C153" s="82" t="s">
        <v>893</v>
      </c>
      <c r="D153" s="82" t="s">
        <v>894</v>
      </c>
      <c r="E153" s="82" t="s">
        <v>739</v>
      </c>
      <c r="F153" s="82" t="s">
        <v>740</v>
      </c>
      <c r="G153" s="82" t="s">
        <v>741</v>
      </c>
    </row>
    <row r="154" spans="1:7" x14ac:dyDescent="0.15">
      <c r="A154" s="82">
        <v>153</v>
      </c>
      <c r="B154" s="82" t="s">
        <v>891</v>
      </c>
      <c r="C154" s="82" t="s">
        <v>891</v>
      </c>
      <c r="D154" s="82" t="s">
        <v>892</v>
      </c>
      <c r="E154" s="82" t="s">
        <v>895</v>
      </c>
      <c r="F154" s="82" t="s">
        <v>896</v>
      </c>
      <c r="G154" s="82" t="s">
        <v>897</v>
      </c>
    </row>
    <row r="155" spans="1:7" x14ac:dyDescent="0.15">
      <c r="A155" s="82">
        <v>154</v>
      </c>
      <c r="B155" s="82" t="s">
        <v>891</v>
      </c>
      <c r="C155" s="82" t="s">
        <v>891</v>
      </c>
      <c r="D155" s="82" t="s">
        <v>892</v>
      </c>
      <c r="E155" s="82" t="s">
        <v>901</v>
      </c>
      <c r="F155" s="82" t="s">
        <v>902</v>
      </c>
      <c r="G155" s="82" t="s">
        <v>900</v>
      </c>
    </row>
    <row r="156" spans="1:7" x14ac:dyDescent="0.15">
      <c r="A156" s="82">
        <v>155</v>
      </c>
      <c r="B156" s="82" t="s">
        <v>891</v>
      </c>
      <c r="C156" s="82" t="s">
        <v>903</v>
      </c>
      <c r="D156" s="82" t="s">
        <v>904</v>
      </c>
      <c r="E156" s="82" t="s">
        <v>895</v>
      </c>
      <c r="F156" s="82" t="s">
        <v>896</v>
      </c>
      <c r="G156" s="82" t="s">
        <v>897</v>
      </c>
    </row>
    <row r="157" spans="1:7" x14ac:dyDescent="0.15">
      <c r="A157" s="82">
        <v>156</v>
      </c>
      <c r="B157" s="82" t="s">
        <v>891</v>
      </c>
      <c r="C157" s="82" t="s">
        <v>903</v>
      </c>
      <c r="D157" s="82" t="s">
        <v>904</v>
      </c>
      <c r="E157" s="82" t="s">
        <v>726</v>
      </c>
      <c r="F157" s="82" t="s">
        <v>727</v>
      </c>
      <c r="G157" s="82" t="s">
        <v>728</v>
      </c>
    </row>
    <row r="158" spans="1:7" x14ac:dyDescent="0.15">
      <c r="A158" s="82">
        <v>157</v>
      </c>
      <c r="B158" s="82" t="s">
        <v>891</v>
      </c>
      <c r="C158" s="82" t="s">
        <v>903</v>
      </c>
      <c r="D158" s="82" t="s">
        <v>904</v>
      </c>
      <c r="E158" s="82" t="s">
        <v>898</v>
      </c>
      <c r="F158" s="82" t="s">
        <v>899</v>
      </c>
      <c r="G158" s="82" t="s">
        <v>900</v>
      </c>
    </row>
    <row r="159" spans="1:7" x14ac:dyDescent="0.15">
      <c r="A159" s="82">
        <v>158</v>
      </c>
      <c r="B159" s="82" t="s">
        <v>891</v>
      </c>
      <c r="C159" s="82" t="s">
        <v>903</v>
      </c>
      <c r="D159" s="82" t="s">
        <v>904</v>
      </c>
      <c r="E159" s="82" t="s">
        <v>905</v>
      </c>
      <c r="F159" s="82" t="s">
        <v>906</v>
      </c>
      <c r="G159" s="82" t="s">
        <v>900</v>
      </c>
    </row>
    <row r="160" spans="1:7" x14ac:dyDescent="0.15">
      <c r="A160" s="82">
        <v>159</v>
      </c>
      <c r="B160" s="82" t="s">
        <v>891</v>
      </c>
      <c r="C160" s="82" t="s">
        <v>903</v>
      </c>
      <c r="D160" s="82" t="s">
        <v>904</v>
      </c>
      <c r="E160" s="82" t="s">
        <v>901</v>
      </c>
      <c r="F160" s="82" t="s">
        <v>902</v>
      </c>
      <c r="G160" s="82" t="s">
        <v>900</v>
      </c>
    </row>
    <row r="161" spans="1:7" x14ac:dyDescent="0.15">
      <c r="A161" s="82">
        <v>160</v>
      </c>
      <c r="B161" s="82" t="s">
        <v>891</v>
      </c>
      <c r="C161" s="82" t="s">
        <v>903</v>
      </c>
      <c r="D161" s="82" t="s">
        <v>904</v>
      </c>
      <c r="E161" s="82" t="s">
        <v>736</v>
      </c>
      <c r="F161" s="82" t="s">
        <v>737</v>
      </c>
      <c r="G161" s="82" t="s">
        <v>738</v>
      </c>
    </row>
    <row r="162" spans="1:7" x14ac:dyDescent="0.15">
      <c r="A162" s="82">
        <v>161</v>
      </c>
      <c r="B162" s="82" t="s">
        <v>891</v>
      </c>
      <c r="C162" s="82" t="s">
        <v>903</v>
      </c>
      <c r="D162" s="82" t="s">
        <v>904</v>
      </c>
      <c r="E162" s="82" t="s">
        <v>739</v>
      </c>
      <c r="F162" s="82" t="s">
        <v>740</v>
      </c>
      <c r="G162" s="82" t="s">
        <v>741</v>
      </c>
    </row>
    <row r="163" spans="1:7" x14ac:dyDescent="0.15">
      <c r="A163" s="82">
        <v>162</v>
      </c>
      <c r="B163" s="82" t="s">
        <v>891</v>
      </c>
      <c r="C163" s="82" t="s">
        <v>907</v>
      </c>
      <c r="D163" s="82" t="s">
        <v>908</v>
      </c>
      <c r="E163" s="82" t="s">
        <v>895</v>
      </c>
      <c r="F163" s="82" t="s">
        <v>896</v>
      </c>
      <c r="G163" s="82" t="s">
        <v>897</v>
      </c>
    </row>
    <row r="164" spans="1:7" x14ac:dyDescent="0.15">
      <c r="A164" s="82">
        <v>163</v>
      </c>
      <c r="B164" s="82" t="s">
        <v>891</v>
      </c>
      <c r="C164" s="82" t="s">
        <v>907</v>
      </c>
      <c r="D164" s="82" t="s">
        <v>908</v>
      </c>
      <c r="E164" s="82" t="s">
        <v>726</v>
      </c>
      <c r="F164" s="82" t="s">
        <v>727</v>
      </c>
      <c r="G164" s="82" t="s">
        <v>728</v>
      </c>
    </row>
    <row r="165" spans="1:7" x14ac:dyDescent="0.15">
      <c r="A165" s="82">
        <v>164</v>
      </c>
      <c r="B165" s="82" t="s">
        <v>891</v>
      </c>
      <c r="C165" s="82" t="s">
        <v>907</v>
      </c>
      <c r="D165" s="82" t="s">
        <v>908</v>
      </c>
      <c r="E165" s="82" t="s">
        <v>898</v>
      </c>
      <c r="F165" s="82" t="s">
        <v>899</v>
      </c>
      <c r="G165" s="82" t="s">
        <v>900</v>
      </c>
    </row>
    <row r="166" spans="1:7" x14ac:dyDescent="0.15">
      <c r="A166" s="82">
        <v>165</v>
      </c>
      <c r="B166" s="82" t="s">
        <v>891</v>
      </c>
      <c r="C166" s="82" t="s">
        <v>907</v>
      </c>
      <c r="D166" s="82" t="s">
        <v>908</v>
      </c>
      <c r="E166" s="82" t="s">
        <v>909</v>
      </c>
      <c r="F166" s="82" t="s">
        <v>777</v>
      </c>
      <c r="G166" s="82" t="s">
        <v>910</v>
      </c>
    </row>
    <row r="167" spans="1:7" x14ac:dyDescent="0.15">
      <c r="A167" s="82">
        <v>166</v>
      </c>
      <c r="B167" s="82" t="s">
        <v>891</v>
      </c>
      <c r="C167" s="82" t="s">
        <v>907</v>
      </c>
      <c r="D167" s="82" t="s">
        <v>908</v>
      </c>
      <c r="E167" s="82" t="s">
        <v>911</v>
      </c>
      <c r="F167" s="82" t="s">
        <v>777</v>
      </c>
      <c r="G167" s="82" t="s">
        <v>912</v>
      </c>
    </row>
    <row r="168" spans="1:7" x14ac:dyDescent="0.15">
      <c r="A168" s="82">
        <v>167</v>
      </c>
      <c r="B168" s="82" t="s">
        <v>891</v>
      </c>
      <c r="C168" s="82" t="s">
        <v>907</v>
      </c>
      <c r="D168" s="82" t="s">
        <v>908</v>
      </c>
      <c r="E168" s="82" t="s">
        <v>901</v>
      </c>
      <c r="F168" s="82" t="s">
        <v>902</v>
      </c>
      <c r="G168" s="82" t="s">
        <v>900</v>
      </c>
    </row>
    <row r="169" spans="1:7" x14ac:dyDescent="0.15">
      <c r="A169" s="82">
        <v>168</v>
      </c>
      <c r="B169" s="82" t="s">
        <v>891</v>
      </c>
      <c r="C169" s="82" t="s">
        <v>907</v>
      </c>
      <c r="D169" s="82" t="s">
        <v>908</v>
      </c>
      <c r="E169" s="82" t="s">
        <v>736</v>
      </c>
      <c r="F169" s="82" t="s">
        <v>737</v>
      </c>
      <c r="G169" s="82" t="s">
        <v>738</v>
      </c>
    </row>
    <row r="170" spans="1:7" x14ac:dyDescent="0.15">
      <c r="A170" s="82">
        <v>169</v>
      </c>
      <c r="B170" s="82" t="s">
        <v>891</v>
      </c>
      <c r="C170" s="82" t="s">
        <v>907</v>
      </c>
      <c r="D170" s="82" t="s">
        <v>908</v>
      </c>
      <c r="E170" s="82" t="s">
        <v>739</v>
      </c>
      <c r="F170" s="82" t="s">
        <v>740</v>
      </c>
      <c r="G170" s="82" t="s">
        <v>741</v>
      </c>
    </row>
    <row r="171" spans="1:7" x14ac:dyDescent="0.15">
      <c r="A171" s="82">
        <v>170</v>
      </c>
      <c r="B171" s="82" t="s">
        <v>891</v>
      </c>
      <c r="C171" s="82" t="s">
        <v>913</v>
      </c>
      <c r="D171" s="82" t="s">
        <v>914</v>
      </c>
      <c r="E171" s="82" t="s">
        <v>895</v>
      </c>
      <c r="F171" s="82" t="s">
        <v>896</v>
      </c>
      <c r="G171" s="82" t="s">
        <v>897</v>
      </c>
    </row>
    <row r="172" spans="1:7" x14ac:dyDescent="0.15">
      <c r="A172" s="82">
        <v>171</v>
      </c>
      <c r="B172" s="82" t="s">
        <v>891</v>
      </c>
      <c r="C172" s="82" t="s">
        <v>913</v>
      </c>
      <c r="D172" s="82" t="s">
        <v>914</v>
      </c>
      <c r="E172" s="82" t="s">
        <v>726</v>
      </c>
      <c r="F172" s="82" t="s">
        <v>727</v>
      </c>
      <c r="G172" s="82" t="s">
        <v>728</v>
      </c>
    </row>
    <row r="173" spans="1:7" x14ac:dyDescent="0.15">
      <c r="A173" s="82">
        <v>172</v>
      </c>
      <c r="B173" s="82" t="s">
        <v>891</v>
      </c>
      <c r="C173" s="82" t="s">
        <v>913</v>
      </c>
      <c r="D173" s="82" t="s">
        <v>914</v>
      </c>
      <c r="E173" s="82" t="s">
        <v>898</v>
      </c>
      <c r="F173" s="82" t="s">
        <v>899</v>
      </c>
      <c r="G173" s="82" t="s">
        <v>900</v>
      </c>
    </row>
    <row r="174" spans="1:7" x14ac:dyDescent="0.15">
      <c r="A174" s="82">
        <v>173</v>
      </c>
      <c r="B174" s="82" t="s">
        <v>891</v>
      </c>
      <c r="C174" s="82" t="s">
        <v>913</v>
      </c>
      <c r="D174" s="82" t="s">
        <v>914</v>
      </c>
      <c r="E174" s="82" t="s">
        <v>901</v>
      </c>
      <c r="F174" s="82" t="s">
        <v>902</v>
      </c>
      <c r="G174" s="82" t="s">
        <v>900</v>
      </c>
    </row>
    <row r="175" spans="1:7" x14ac:dyDescent="0.15">
      <c r="A175" s="82">
        <v>174</v>
      </c>
      <c r="B175" s="82" t="s">
        <v>891</v>
      </c>
      <c r="C175" s="82" t="s">
        <v>913</v>
      </c>
      <c r="D175" s="82" t="s">
        <v>914</v>
      </c>
      <c r="E175" s="82" t="s">
        <v>736</v>
      </c>
      <c r="F175" s="82" t="s">
        <v>737</v>
      </c>
      <c r="G175" s="82" t="s">
        <v>738</v>
      </c>
    </row>
    <row r="176" spans="1:7" x14ac:dyDescent="0.15">
      <c r="A176" s="82">
        <v>175</v>
      </c>
      <c r="B176" s="82" t="s">
        <v>891</v>
      </c>
      <c r="C176" s="82" t="s">
        <v>913</v>
      </c>
      <c r="D176" s="82" t="s">
        <v>914</v>
      </c>
      <c r="E176" s="82" t="s">
        <v>739</v>
      </c>
      <c r="F176" s="82" t="s">
        <v>740</v>
      </c>
      <c r="G176" s="82" t="s">
        <v>741</v>
      </c>
    </row>
    <row r="177" spans="1:7" x14ac:dyDescent="0.15">
      <c r="A177" s="82">
        <v>176</v>
      </c>
      <c r="B177" s="82" t="s">
        <v>891</v>
      </c>
      <c r="C177" s="82" t="s">
        <v>915</v>
      </c>
      <c r="D177" s="82" t="s">
        <v>916</v>
      </c>
      <c r="E177" s="82" t="s">
        <v>895</v>
      </c>
      <c r="F177" s="82" t="s">
        <v>896</v>
      </c>
      <c r="G177" s="82" t="s">
        <v>897</v>
      </c>
    </row>
    <row r="178" spans="1:7" x14ac:dyDescent="0.15">
      <c r="A178" s="82">
        <v>177</v>
      </c>
      <c r="B178" s="82" t="s">
        <v>891</v>
      </c>
      <c r="C178" s="82" t="s">
        <v>915</v>
      </c>
      <c r="D178" s="82" t="s">
        <v>916</v>
      </c>
      <c r="E178" s="82" t="s">
        <v>726</v>
      </c>
      <c r="F178" s="82" t="s">
        <v>727</v>
      </c>
      <c r="G178" s="82" t="s">
        <v>728</v>
      </c>
    </row>
    <row r="179" spans="1:7" x14ac:dyDescent="0.15">
      <c r="A179" s="82">
        <v>178</v>
      </c>
      <c r="B179" s="82" t="s">
        <v>891</v>
      </c>
      <c r="C179" s="82" t="s">
        <v>915</v>
      </c>
      <c r="D179" s="82" t="s">
        <v>916</v>
      </c>
      <c r="E179" s="82" t="s">
        <v>898</v>
      </c>
      <c r="F179" s="82" t="s">
        <v>899</v>
      </c>
      <c r="G179" s="82" t="s">
        <v>900</v>
      </c>
    </row>
    <row r="180" spans="1:7" x14ac:dyDescent="0.15">
      <c r="A180" s="82">
        <v>179</v>
      </c>
      <c r="B180" s="82" t="s">
        <v>891</v>
      </c>
      <c r="C180" s="82" t="s">
        <v>915</v>
      </c>
      <c r="D180" s="82" t="s">
        <v>916</v>
      </c>
      <c r="E180" s="82" t="s">
        <v>901</v>
      </c>
      <c r="F180" s="82" t="s">
        <v>902</v>
      </c>
      <c r="G180" s="82" t="s">
        <v>900</v>
      </c>
    </row>
    <row r="181" spans="1:7" x14ac:dyDescent="0.15">
      <c r="A181" s="82">
        <v>180</v>
      </c>
      <c r="B181" s="82" t="s">
        <v>891</v>
      </c>
      <c r="C181" s="82" t="s">
        <v>915</v>
      </c>
      <c r="D181" s="82" t="s">
        <v>916</v>
      </c>
      <c r="E181" s="82" t="s">
        <v>917</v>
      </c>
      <c r="F181" s="82" t="s">
        <v>918</v>
      </c>
      <c r="G181" s="82" t="s">
        <v>900</v>
      </c>
    </row>
    <row r="182" spans="1:7" x14ac:dyDescent="0.15">
      <c r="A182" s="82">
        <v>181</v>
      </c>
      <c r="B182" s="82" t="s">
        <v>891</v>
      </c>
      <c r="C182" s="82" t="s">
        <v>915</v>
      </c>
      <c r="D182" s="82" t="s">
        <v>916</v>
      </c>
      <c r="E182" s="82" t="s">
        <v>736</v>
      </c>
      <c r="F182" s="82" t="s">
        <v>737</v>
      </c>
      <c r="G182" s="82" t="s">
        <v>738</v>
      </c>
    </row>
    <row r="183" spans="1:7" x14ac:dyDescent="0.15">
      <c r="A183" s="82">
        <v>182</v>
      </c>
      <c r="B183" s="82" t="s">
        <v>891</v>
      </c>
      <c r="C183" s="82" t="s">
        <v>915</v>
      </c>
      <c r="D183" s="82" t="s">
        <v>916</v>
      </c>
      <c r="E183" s="82" t="s">
        <v>739</v>
      </c>
      <c r="F183" s="82" t="s">
        <v>740</v>
      </c>
      <c r="G183" s="82" t="s">
        <v>741</v>
      </c>
    </row>
    <row r="184" spans="1:7" x14ac:dyDescent="0.15">
      <c r="A184" s="82">
        <v>183</v>
      </c>
      <c r="B184" s="82" t="s">
        <v>891</v>
      </c>
      <c r="C184" s="82" t="s">
        <v>919</v>
      </c>
      <c r="D184" s="82" t="s">
        <v>920</v>
      </c>
      <c r="E184" s="82" t="s">
        <v>895</v>
      </c>
      <c r="F184" s="82" t="s">
        <v>896</v>
      </c>
      <c r="G184" s="82" t="s">
        <v>897</v>
      </c>
    </row>
    <row r="185" spans="1:7" x14ac:dyDescent="0.15">
      <c r="A185" s="82">
        <v>184</v>
      </c>
      <c r="B185" s="82" t="s">
        <v>891</v>
      </c>
      <c r="C185" s="82" t="s">
        <v>919</v>
      </c>
      <c r="D185" s="82" t="s">
        <v>920</v>
      </c>
      <c r="E185" s="82" t="s">
        <v>726</v>
      </c>
      <c r="F185" s="82" t="s">
        <v>727</v>
      </c>
      <c r="G185" s="82" t="s">
        <v>728</v>
      </c>
    </row>
    <row r="186" spans="1:7" x14ac:dyDescent="0.15">
      <c r="A186" s="82">
        <v>185</v>
      </c>
      <c r="B186" s="82" t="s">
        <v>891</v>
      </c>
      <c r="C186" s="82" t="s">
        <v>919</v>
      </c>
      <c r="D186" s="82" t="s">
        <v>920</v>
      </c>
      <c r="E186" s="82" t="s">
        <v>898</v>
      </c>
      <c r="F186" s="82" t="s">
        <v>899</v>
      </c>
      <c r="G186" s="82" t="s">
        <v>900</v>
      </c>
    </row>
    <row r="187" spans="1:7" x14ac:dyDescent="0.15">
      <c r="A187" s="82">
        <v>186</v>
      </c>
      <c r="B187" s="82" t="s">
        <v>891</v>
      </c>
      <c r="C187" s="82" t="s">
        <v>919</v>
      </c>
      <c r="D187" s="82" t="s">
        <v>920</v>
      </c>
      <c r="E187" s="82" t="s">
        <v>901</v>
      </c>
      <c r="F187" s="82" t="s">
        <v>902</v>
      </c>
      <c r="G187" s="82" t="s">
        <v>900</v>
      </c>
    </row>
    <row r="188" spans="1:7" x14ac:dyDescent="0.15">
      <c r="A188" s="82">
        <v>187</v>
      </c>
      <c r="B188" s="82" t="s">
        <v>891</v>
      </c>
      <c r="C188" s="82" t="s">
        <v>919</v>
      </c>
      <c r="D188" s="82" t="s">
        <v>920</v>
      </c>
      <c r="E188" s="82" t="s">
        <v>736</v>
      </c>
      <c r="F188" s="82" t="s">
        <v>737</v>
      </c>
      <c r="G188" s="82" t="s">
        <v>738</v>
      </c>
    </row>
    <row r="189" spans="1:7" x14ac:dyDescent="0.15">
      <c r="A189" s="82">
        <v>188</v>
      </c>
      <c r="B189" s="82" t="s">
        <v>891</v>
      </c>
      <c r="C189" s="82" t="s">
        <v>919</v>
      </c>
      <c r="D189" s="82" t="s">
        <v>920</v>
      </c>
      <c r="E189" s="82" t="s">
        <v>739</v>
      </c>
      <c r="F189" s="82" t="s">
        <v>740</v>
      </c>
      <c r="G189" s="82" t="s">
        <v>741</v>
      </c>
    </row>
    <row r="190" spans="1:7" x14ac:dyDescent="0.15">
      <c r="A190" s="82">
        <v>189</v>
      </c>
      <c r="B190" s="82" t="s">
        <v>891</v>
      </c>
      <c r="C190" s="82" t="s">
        <v>921</v>
      </c>
      <c r="D190" s="82" t="s">
        <v>922</v>
      </c>
      <c r="E190" s="82" t="s">
        <v>895</v>
      </c>
      <c r="F190" s="82" t="s">
        <v>896</v>
      </c>
      <c r="G190" s="82" t="s">
        <v>897</v>
      </c>
    </row>
    <row r="191" spans="1:7" x14ac:dyDescent="0.15">
      <c r="A191" s="82">
        <v>190</v>
      </c>
      <c r="B191" s="82" t="s">
        <v>891</v>
      </c>
      <c r="C191" s="82" t="s">
        <v>921</v>
      </c>
      <c r="D191" s="82" t="s">
        <v>922</v>
      </c>
      <c r="E191" s="82" t="s">
        <v>726</v>
      </c>
      <c r="F191" s="82" t="s">
        <v>727</v>
      </c>
      <c r="G191" s="82" t="s">
        <v>728</v>
      </c>
    </row>
    <row r="192" spans="1:7" x14ac:dyDescent="0.15">
      <c r="A192" s="82">
        <v>191</v>
      </c>
      <c r="B192" s="82" t="s">
        <v>891</v>
      </c>
      <c r="C192" s="82" t="s">
        <v>921</v>
      </c>
      <c r="D192" s="82" t="s">
        <v>922</v>
      </c>
      <c r="E192" s="82" t="s">
        <v>898</v>
      </c>
      <c r="F192" s="82" t="s">
        <v>899</v>
      </c>
      <c r="G192" s="82" t="s">
        <v>900</v>
      </c>
    </row>
    <row r="193" spans="1:7" x14ac:dyDescent="0.15">
      <c r="A193" s="82">
        <v>192</v>
      </c>
      <c r="B193" s="82" t="s">
        <v>891</v>
      </c>
      <c r="C193" s="82" t="s">
        <v>921</v>
      </c>
      <c r="D193" s="82" t="s">
        <v>922</v>
      </c>
      <c r="E193" s="82" t="s">
        <v>901</v>
      </c>
      <c r="F193" s="82" t="s">
        <v>902</v>
      </c>
      <c r="G193" s="82" t="s">
        <v>900</v>
      </c>
    </row>
    <row r="194" spans="1:7" x14ac:dyDescent="0.15">
      <c r="A194" s="82">
        <v>193</v>
      </c>
      <c r="B194" s="82" t="s">
        <v>891</v>
      </c>
      <c r="C194" s="82" t="s">
        <v>921</v>
      </c>
      <c r="D194" s="82" t="s">
        <v>922</v>
      </c>
      <c r="E194" s="82" t="s">
        <v>736</v>
      </c>
      <c r="F194" s="82" t="s">
        <v>737</v>
      </c>
      <c r="G194" s="82" t="s">
        <v>738</v>
      </c>
    </row>
    <row r="195" spans="1:7" x14ac:dyDescent="0.15">
      <c r="A195" s="82">
        <v>194</v>
      </c>
      <c r="B195" s="82" t="s">
        <v>891</v>
      </c>
      <c r="C195" s="82" t="s">
        <v>921</v>
      </c>
      <c r="D195" s="82" t="s">
        <v>922</v>
      </c>
      <c r="E195" s="82" t="s">
        <v>739</v>
      </c>
      <c r="F195" s="82" t="s">
        <v>740</v>
      </c>
      <c r="G195" s="82" t="s">
        <v>741</v>
      </c>
    </row>
    <row r="196" spans="1:7" x14ac:dyDescent="0.15">
      <c r="A196" s="82">
        <v>195</v>
      </c>
      <c r="B196" s="82" t="s">
        <v>891</v>
      </c>
      <c r="C196" s="82" t="s">
        <v>923</v>
      </c>
      <c r="D196" s="82" t="s">
        <v>924</v>
      </c>
      <c r="E196" s="82" t="s">
        <v>895</v>
      </c>
      <c r="F196" s="82" t="s">
        <v>896</v>
      </c>
      <c r="G196" s="82" t="s">
        <v>897</v>
      </c>
    </row>
    <row r="197" spans="1:7" x14ac:dyDescent="0.15">
      <c r="A197" s="82">
        <v>196</v>
      </c>
      <c r="B197" s="82" t="s">
        <v>891</v>
      </c>
      <c r="C197" s="82" t="s">
        <v>923</v>
      </c>
      <c r="D197" s="82" t="s">
        <v>924</v>
      </c>
      <c r="E197" s="82" t="s">
        <v>726</v>
      </c>
      <c r="F197" s="82" t="s">
        <v>727</v>
      </c>
      <c r="G197" s="82" t="s">
        <v>728</v>
      </c>
    </row>
    <row r="198" spans="1:7" x14ac:dyDescent="0.15">
      <c r="A198" s="82">
        <v>197</v>
      </c>
      <c r="B198" s="82" t="s">
        <v>891</v>
      </c>
      <c r="C198" s="82" t="s">
        <v>923</v>
      </c>
      <c r="D198" s="82" t="s">
        <v>924</v>
      </c>
      <c r="E198" s="82" t="s">
        <v>898</v>
      </c>
      <c r="F198" s="82" t="s">
        <v>899</v>
      </c>
      <c r="G198" s="82" t="s">
        <v>900</v>
      </c>
    </row>
    <row r="199" spans="1:7" x14ac:dyDescent="0.15">
      <c r="A199" s="82">
        <v>198</v>
      </c>
      <c r="B199" s="82" t="s">
        <v>891</v>
      </c>
      <c r="C199" s="82" t="s">
        <v>923</v>
      </c>
      <c r="D199" s="82" t="s">
        <v>924</v>
      </c>
      <c r="E199" s="82" t="s">
        <v>901</v>
      </c>
      <c r="F199" s="82" t="s">
        <v>902</v>
      </c>
      <c r="G199" s="82" t="s">
        <v>900</v>
      </c>
    </row>
    <row r="200" spans="1:7" x14ac:dyDescent="0.15">
      <c r="A200" s="82">
        <v>199</v>
      </c>
      <c r="B200" s="82" t="s">
        <v>891</v>
      </c>
      <c r="C200" s="82" t="s">
        <v>923</v>
      </c>
      <c r="D200" s="82" t="s">
        <v>924</v>
      </c>
      <c r="E200" s="82" t="s">
        <v>736</v>
      </c>
      <c r="F200" s="82" t="s">
        <v>737</v>
      </c>
      <c r="G200" s="82" t="s">
        <v>738</v>
      </c>
    </row>
    <row r="201" spans="1:7" x14ac:dyDescent="0.15">
      <c r="A201" s="82">
        <v>200</v>
      </c>
      <c r="B201" s="82" t="s">
        <v>891</v>
      </c>
      <c r="C201" s="82" t="s">
        <v>923</v>
      </c>
      <c r="D201" s="82" t="s">
        <v>924</v>
      </c>
      <c r="E201" s="82" t="s">
        <v>739</v>
      </c>
      <c r="F201" s="82" t="s">
        <v>740</v>
      </c>
      <c r="G201" s="82" t="s">
        <v>741</v>
      </c>
    </row>
    <row r="202" spans="1:7" x14ac:dyDescent="0.15">
      <c r="A202" s="82">
        <v>201</v>
      </c>
      <c r="B202" s="82" t="s">
        <v>925</v>
      </c>
      <c r="C202" s="82" t="s">
        <v>927</v>
      </c>
      <c r="D202" s="82" t="s">
        <v>928</v>
      </c>
      <c r="E202" s="82" t="s">
        <v>726</v>
      </c>
      <c r="F202" s="82" t="s">
        <v>727</v>
      </c>
      <c r="G202" s="82" t="s">
        <v>728</v>
      </c>
    </row>
    <row r="203" spans="1:7" x14ac:dyDescent="0.15">
      <c r="A203" s="82">
        <v>202</v>
      </c>
      <c r="B203" s="82" t="s">
        <v>925</v>
      </c>
      <c r="C203" s="82" t="s">
        <v>927</v>
      </c>
      <c r="D203" s="82" t="s">
        <v>928</v>
      </c>
      <c r="E203" s="82" t="s">
        <v>929</v>
      </c>
      <c r="F203" s="82" t="s">
        <v>930</v>
      </c>
      <c r="G203" s="82" t="s">
        <v>931</v>
      </c>
    </row>
    <row r="204" spans="1:7" x14ac:dyDescent="0.15">
      <c r="A204" s="82">
        <v>203</v>
      </c>
      <c r="B204" s="82" t="s">
        <v>925</v>
      </c>
      <c r="C204" s="82" t="s">
        <v>927</v>
      </c>
      <c r="D204" s="82" t="s">
        <v>928</v>
      </c>
      <c r="E204" s="82" t="s">
        <v>736</v>
      </c>
      <c r="F204" s="82" t="s">
        <v>737</v>
      </c>
      <c r="G204" s="82" t="s">
        <v>738</v>
      </c>
    </row>
    <row r="205" spans="1:7" x14ac:dyDescent="0.15">
      <c r="A205" s="82">
        <v>204</v>
      </c>
      <c r="B205" s="82" t="s">
        <v>925</v>
      </c>
      <c r="C205" s="82" t="s">
        <v>927</v>
      </c>
      <c r="D205" s="82" t="s">
        <v>928</v>
      </c>
      <c r="E205" s="82" t="s">
        <v>739</v>
      </c>
      <c r="F205" s="82" t="s">
        <v>740</v>
      </c>
      <c r="G205" s="82" t="s">
        <v>741</v>
      </c>
    </row>
    <row r="206" spans="1:7" x14ac:dyDescent="0.15">
      <c r="A206" s="82">
        <v>205</v>
      </c>
      <c r="B206" s="82" t="s">
        <v>925</v>
      </c>
      <c r="C206" s="82" t="s">
        <v>932</v>
      </c>
      <c r="D206" s="82" t="s">
        <v>933</v>
      </c>
      <c r="E206" s="82" t="s">
        <v>726</v>
      </c>
      <c r="F206" s="82" t="s">
        <v>727</v>
      </c>
      <c r="G206" s="82" t="s">
        <v>728</v>
      </c>
    </row>
    <row r="207" spans="1:7" x14ac:dyDescent="0.15">
      <c r="A207" s="82">
        <v>206</v>
      </c>
      <c r="B207" s="82" t="s">
        <v>925</v>
      </c>
      <c r="C207" s="82" t="s">
        <v>932</v>
      </c>
      <c r="D207" s="82" t="s">
        <v>933</v>
      </c>
      <c r="E207" s="82" t="s">
        <v>929</v>
      </c>
      <c r="F207" s="82" t="s">
        <v>930</v>
      </c>
      <c r="G207" s="82" t="s">
        <v>931</v>
      </c>
    </row>
    <row r="208" spans="1:7" x14ac:dyDescent="0.15">
      <c r="A208" s="82">
        <v>207</v>
      </c>
      <c r="B208" s="82" t="s">
        <v>925</v>
      </c>
      <c r="C208" s="82" t="s">
        <v>932</v>
      </c>
      <c r="D208" s="82" t="s">
        <v>933</v>
      </c>
      <c r="E208" s="82" t="s">
        <v>736</v>
      </c>
      <c r="F208" s="82" t="s">
        <v>737</v>
      </c>
      <c r="G208" s="82" t="s">
        <v>738</v>
      </c>
    </row>
    <row r="209" spans="1:7" x14ac:dyDescent="0.15">
      <c r="A209" s="82">
        <v>208</v>
      </c>
      <c r="B209" s="82" t="s">
        <v>925</v>
      </c>
      <c r="C209" s="82" t="s">
        <v>932</v>
      </c>
      <c r="D209" s="82" t="s">
        <v>933</v>
      </c>
      <c r="E209" s="82" t="s">
        <v>739</v>
      </c>
      <c r="F209" s="82" t="s">
        <v>740</v>
      </c>
      <c r="G209" s="82" t="s">
        <v>741</v>
      </c>
    </row>
    <row r="210" spans="1:7" x14ac:dyDescent="0.15">
      <c r="A210" s="82">
        <v>209</v>
      </c>
      <c r="B210" s="82" t="s">
        <v>925</v>
      </c>
      <c r="C210" s="82" t="s">
        <v>934</v>
      </c>
      <c r="D210" s="82" t="s">
        <v>935</v>
      </c>
      <c r="E210" s="82" t="s">
        <v>726</v>
      </c>
      <c r="F210" s="82" t="s">
        <v>727</v>
      </c>
      <c r="G210" s="82" t="s">
        <v>728</v>
      </c>
    </row>
    <row r="211" spans="1:7" x14ac:dyDescent="0.15">
      <c r="A211" s="82">
        <v>210</v>
      </c>
      <c r="B211" s="82" t="s">
        <v>925</v>
      </c>
      <c r="C211" s="82" t="s">
        <v>934</v>
      </c>
      <c r="D211" s="82" t="s">
        <v>935</v>
      </c>
      <c r="E211" s="82" t="s">
        <v>929</v>
      </c>
      <c r="F211" s="82" t="s">
        <v>930</v>
      </c>
      <c r="G211" s="82" t="s">
        <v>931</v>
      </c>
    </row>
    <row r="212" spans="1:7" x14ac:dyDescent="0.15">
      <c r="A212" s="82">
        <v>211</v>
      </c>
      <c r="B212" s="82" t="s">
        <v>925</v>
      </c>
      <c r="C212" s="82" t="s">
        <v>934</v>
      </c>
      <c r="D212" s="82" t="s">
        <v>935</v>
      </c>
      <c r="E212" s="82" t="s">
        <v>736</v>
      </c>
      <c r="F212" s="82" t="s">
        <v>737</v>
      </c>
      <c r="G212" s="82" t="s">
        <v>738</v>
      </c>
    </row>
    <row r="213" spans="1:7" x14ac:dyDescent="0.15">
      <c r="A213" s="82">
        <v>212</v>
      </c>
      <c r="B213" s="82" t="s">
        <v>925</v>
      </c>
      <c r="C213" s="82" t="s">
        <v>934</v>
      </c>
      <c r="D213" s="82" t="s">
        <v>935</v>
      </c>
      <c r="E213" s="82" t="s">
        <v>739</v>
      </c>
      <c r="F213" s="82" t="s">
        <v>740</v>
      </c>
      <c r="G213" s="82" t="s">
        <v>741</v>
      </c>
    </row>
    <row r="214" spans="1:7" x14ac:dyDescent="0.15">
      <c r="A214" s="82">
        <v>213</v>
      </c>
      <c r="B214" s="82" t="s">
        <v>925</v>
      </c>
      <c r="C214" s="82" t="s">
        <v>925</v>
      </c>
      <c r="D214" s="82" t="s">
        <v>926</v>
      </c>
      <c r="E214" s="82" t="s">
        <v>929</v>
      </c>
      <c r="F214" s="82" t="s">
        <v>930</v>
      </c>
      <c r="G214" s="82" t="s">
        <v>931</v>
      </c>
    </row>
    <row r="215" spans="1:7" x14ac:dyDescent="0.15">
      <c r="A215" s="82">
        <v>214</v>
      </c>
      <c r="B215" s="82" t="s">
        <v>925</v>
      </c>
      <c r="C215" s="82" t="s">
        <v>936</v>
      </c>
      <c r="D215" s="82" t="s">
        <v>937</v>
      </c>
      <c r="E215" s="82" t="s">
        <v>804</v>
      </c>
      <c r="F215" s="82" t="s">
        <v>805</v>
      </c>
      <c r="G215" s="82" t="s">
        <v>806</v>
      </c>
    </row>
    <row r="216" spans="1:7" x14ac:dyDescent="0.15">
      <c r="A216" s="82">
        <v>215</v>
      </c>
      <c r="B216" s="82" t="s">
        <v>925</v>
      </c>
      <c r="C216" s="82" t="s">
        <v>936</v>
      </c>
      <c r="D216" s="82" t="s">
        <v>937</v>
      </c>
      <c r="E216" s="82" t="s">
        <v>726</v>
      </c>
      <c r="F216" s="82" t="s">
        <v>727</v>
      </c>
      <c r="G216" s="82" t="s">
        <v>728</v>
      </c>
    </row>
    <row r="217" spans="1:7" x14ac:dyDescent="0.15">
      <c r="A217" s="82">
        <v>216</v>
      </c>
      <c r="B217" s="82" t="s">
        <v>925</v>
      </c>
      <c r="C217" s="82" t="s">
        <v>936</v>
      </c>
      <c r="D217" s="82" t="s">
        <v>937</v>
      </c>
      <c r="E217" s="82" t="s">
        <v>938</v>
      </c>
      <c r="F217" s="82" t="s">
        <v>939</v>
      </c>
      <c r="G217" s="82" t="s">
        <v>940</v>
      </c>
    </row>
    <row r="218" spans="1:7" x14ac:dyDescent="0.15">
      <c r="A218" s="82">
        <v>217</v>
      </c>
      <c r="B218" s="82" t="s">
        <v>925</v>
      </c>
      <c r="C218" s="82" t="s">
        <v>936</v>
      </c>
      <c r="D218" s="82" t="s">
        <v>937</v>
      </c>
      <c r="E218" s="82" t="s">
        <v>941</v>
      </c>
      <c r="F218" s="82" t="s">
        <v>942</v>
      </c>
      <c r="G218" s="82" t="s">
        <v>931</v>
      </c>
    </row>
    <row r="219" spans="1:7" x14ac:dyDescent="0.15">
      <c r="A219" s="82">
        <v>218</v>
      </c>
      <c r="B219" s="82" t="s">
        <v>925</v>
      </c>
      <c r="C219" s="82" t="s">
        <v>936</v>
      </c>
      <c r="D219" s="82" t="s">
        <v>937</v>
      </c>
      <c r="E219" s="82" t="s">
        <v>943</v>
      </c>
      <c r="F219" s="82" t="s">
        <v>944</v>
      </c>
      <c r="G219" s="82" t="s">
        <v>931</v>
      </c>
    </row>
    <row r="220" spans="1:7" x14ac:dyDescent="0.15">
      <c r="A220" s="82">
        <v>219</v>
      </c>
      <c r="B220" s="82" t="s">
        <v>925</v>
      </c>
      <c r="C220" s="82" t="s">
        <v>936</v>
      </c>
      <c r="D220" s="82" t="s">
        <v>937</v>
      </c>
      <c r="E220" s="82" t="s">
        <v>929</v>
      </c>
      <c r="F220" s="82" t="s">
        <v>930</v>
      </c>
      <c r="G220" s="82" t="s">
        <v>931</v>
      </c>
    </row>
    <row r="221" spans="1:7" x14ac:dyDescent="0.15">
      <c r="A221" s="82">
        <v>220</v>
      </c>
      <c r="B221" s="82" t="s">
        <v>925</v>
      </c>
      <c r="C221" s="82" t="s">
        <v>936</v>
      </c>
      <c r="D221" s="82" t="s">
        <v>937</v>
      </c>
      <c r="E221" s="82" t="s">
        <v>945</v>
      </c>
      <c r="F221" s="82" t="s">
        <v>946</v>
      </c>
      <c r="G221" s="82" t="s">
        <v>931</v>
      </c>
    </row>
    <row r="222" spans="1:7" x14ac:dyDescent="0.15">
      <c r="A222" s="82">
        <v>221</v>
      </c>
      <c r="B222" s="82" t="s">
        <v>925</v>
      </c>
      <c r="C222" s="82" t="s">
        <v>936</v>
      </c>
      <c r="D222" s="82" t="s">
        <v>937</v>
      </c>
      <c r="E222" s="82" t="s">
        <v>736</v>
      </c>
      <c r="F222" s="82" t="s">
        <v>737</v>
      </c>
      <c r="G222" s="82" t="s">
        <v>738</v>
      </c>
    </row>
    <row r="223" spans="1:7" x14ac:dyDescent="0.15">
      <c r="A223" s="82">
        <v>222</v>
      </c>
      <c r="B223" s="82" t="s">
        <v>925</v>
      </c>
      <c r="C223" s="82" t="s">
        <v>936</v>
      </c>
      <c r="D223" s="82" t="s">
        <v>937</v>
      </c>
      <c r="E223" s="82" t="s">
        <v>739</v>
      </c>
      <c r="F223" s="82" t="s">
        <v>740</v>
      </c>
      <c r="G223" s="82" t="s">
        <v>741</v>
      </c>
    </row>
    <row r="224" spans="1:7" x14ac:dyDescent="0.15">
      <c r="A224" s="82">
        <v>223</v>
      </c>
      <c r="B224" s="82" t="s">
        <v>925</v>
      </c>
      <c r="C224" s="82" t="s">
        <v>947</v>
      </c>
      <c r="D224" s="82" t="s">
        <v>948</v>
      </c>
      <c r="E224" s="82" t="s">
        <v>726</v>
      </c>
      <c r="F224" s="82" t="s">
        <v>727</v>
      </c>
      <c r="G224" s="82" t="s">
        <v>728</v>
      </c>
    </row>
    <row r="225" spans="1:7" x14ac:dyDescent="0.15">
      <c r="A225" s="82">
        <v>224</v>
      </c>
      <c r="B225" s="82" t="s">
        <v>925</v>
      </c>
      <c r="C225" s="82" t="s">
        <v>947</v>
      </c>
      <c r="D225" s="82" t="s">
        <v>948</v>
      </c>
      <c r="E225" s="82" t="s">
        <v>929</v>
      </c>
      <c r="F225" s="82" t="s">
        <v>930</v>
      </c>
      <c r="G225" s="82" t="s">
        <v>931</v>
      </c>
    </row>
    <row r="226" spans="1:7" x14ac:dyDescent="0.15">
      <c r="A226" s="82">
        <v>225</v>
      </c>
      <c r="B226" s="82" t="s">
        <v>925</v>
      </c>
      <c r="C226" s="82" t="s">
        <v>947</v>
      </c>
      <c r="D226" s="82" t="s">
        <v>948</v>
      </c>
      <c r="E226" s="82" t="s">
        <v>736</v>
      </c>
      <c r="F226" s="82" t="s">
        <v>737</v>
      </c>
      <c r="G226" s="82" t="s">
        <v>738</v>
      </c>
    </row>
    <row r="227" spans="1:7" x14ac:dyDescent="0.15">
      <c r="A227" s="82">
        <v>226</v>
      </c>
      <c r="B227" s="82" t="s">
        <v>925</v>
      </c>
      <c r="C227" s="82" t="s">
        <v>947</v>
      </c>
      <c r="D227" s="82" t="s">
        <v>948</v>
      </c>
      <c r="E227" s="82" t="s">
        <v>739</v>
      </c>
      <c r="F227" s="82" t="s">
        <v>740</v>
      </c>
      <c r="G227" s="82" t="s">
        <v>741</v>
      </c>
    </row>
    <row r="228" spans="1:7" x14ac:dyDescent="0.15">
      <c r="A228" s="82">
        <v>227</v>
      </c>
      <c r="B228" s="82" t="s">
        <v>925</v>
      </c>
      <c r="C228" s="82" t="s">
        <v>949</v>
      </c>
      <c r="D228" s="82" t="s">
        <v>950</v>
      </c>
      <c r="E228" s="82" t="s">
        <v>726</v>
      </c>
      <c r="F228" s="82" t="s">
        <v>727</v>
      </c>
      <c r="G228" s="82" t="s">
        <v>728</v>
      </c>
    </row>
    <row r="229" spans="1:7" x14ac:dyDescent="0.15">
      <c r="A229" s="82">
        <v>228</v>
      </c>
      <c r="B229" s="82" t="s">
        <v>925</v>
      </c>
      <c r="C229" s="82" t="s">
        <v>949</v>
      </c>
      <c r="D229" s="82" t="s">
        <v>950</v>
      </c>
      <c r="E229" s="82" t="s">
        <v>929</v>
      </c>
      <c r="F229" s="82" t="s">
        <v>930</v>
      </c>
      <c r="G229" s="82" t="s">
        <v>931</v>
      </c>
    </row>
    <row r="230" spans="1:7" x14ac:dyDescent="0.15">
      <c r="A230" s="82">
        <v>229</v>
      </c>
      <c r="B230" s="82" t="s">
        <v>925</v>
      </c>
      <c r="C230" s="82" t="s">
        <v>949</v>
      </c>
      <c r="D230" s="82" t="s">
        <v>950</v>
      </c>
      <c r="E230" s="82" t="s">
        <v>736</v>
      </c>
      <c r="F230" s="82" t="s">
        <v>737</v>
      </c>
      <c r="G230" s="82" t="s">
        <v>738</v>
      </c>
    </row>
    <row r="231" spans="1:7" x14ac:dyDescent="0.15">
      <c r="A231" s="82">
        <v>230</v>
      </c>
      <c r="B231" s="82" t="s">
        <v>925</v>
      </c>
      <c r="C231" s="82" t="s">
        <v>949</v>
      </c>
      <c r="D231" s="82" t="s">
        <v>950</v>
      </c>
      <c r="E231" s="82" t="s">
        <v>739</v>
      </c>
      <c r="F231" s="82" t="s">
        <v>740</v>
      </c>
      <c r="G231" s="82" t="s">
        <v>741</v>
      </c>
    </row>
    <row r="232" spans="1:7" x14ac:dyDescent="0.15">
      <c r="A232" s="82">
        <v>231</v>
      </c>
      <c r="B232" s="82" t="s">
        <v>925</v>
      </c>
      <c r="C232" s="82" t="s">
        <v>951</v>
      </c>
      <c r="D232" s="82" t="s">
        <v>952</v>
      </c>
      <c r="E232" s="82" t="s">
        <v>726</v>
      </c>
      <c r="F232" s="82" t="s">
        <v>727</v>
      </c>
      <c r="G232" s="82" t="s">
        <v>728</v>
      </c>
    </row>
    <row r="233" spans="1:7" x14ac:dyDescent="0.15">
      <c r="A233" s="82">
        <v>232</v>
      </c>
      <c r="B233" s="82" t="s">
        <v>925</v>
      </c>
      <c r="C233" s="82" t="s">
        <v>951</v>
      </c>
      <c r="D233" s="82" t="s">
        <v>952</v>
      </c>
      <c r="E233" s="82" t="s">
        <v>929</v>
      </c>
      <c r="F233" s="82" t="s">
        <v>930</v>
      </c>
      <c r="G233" s="82" t="s">
        <v>931</v>
      </c>
    </row>
    <row r="234" spans="1:7" x14ac:dyDescent="0.15">
      <c r="A234" s="82">
        <v>233</v>
      </c>
      <c r="B234" s="82" t="s">
        <v>925</v>
      </c>
      <c r="C234" s="82" t="s">
        <v>951</v>
      </c>
      <c r="D234" s="82" t="s">
        <v>952</v>
      </c>
      <c r="E234" s="82" t="s">
        <v>736</v>
      </c>
      <c r="F234" s="82" t="s">
        <v>737</v>
      </c>
      <c r="G234" s="82" t="s">
        <v>738</v>
      </c>
    </row>
    <row r="235" spans="1:7" x14ac:dyDescent="0.15">
      <c r="A235" s="82">
        <v>234</v>
      </c>
      <c r="B235" s="82" t="s">
        <v>925</v>
      </c>
      <c r="C235" s="82" t="s">
        <v>951</v>
      </c>
      <c r="D235" s="82" t="s">
        <v>952</v>
      </c>
      <c r="E235" s="82" t="s">
        <v>739</v>
      </c>
      <c r="F235" s="82" t="s">
        <v>740</v>
      </c>
      <c r="G235" s="82" t="s">
        <v>741</v>
      </c>
    </row>
    <row r="236" spans="1:7" x14ac:dyDescent="0.15">
      <c r="A236" s="82">
        <v>235</v>
      </c>
      <c r="B236" s="82" t="s">
        <v>925</v>
      </c>
      <c r="C236" s="82" t="s">
        <v>953</v>
      </c>
      <c r="D236" s="82" t="s">
        <v>954</v>
      </c>
      <c r="E236" s="82" t="s">
        <v>726</v>
      </c>
      <c r="F236" s="82" t="s">
        <v>727</v>
      </c>
      <c r="G236" s="82" t="s">
        <v>728</v>
      </c>
    </row>
    <row r="237" spans="1:7" x14ac:dyDescent="0.15">
      <c r="A237" s="82">
        <v>236</v>
      </c>
      <c r="B237" s="82" t="s">
        <v>925</v>
      </c>
      <c r="C237" s="82" t="s">
        <v>953</v>
      </c>
      <c r="D237" s="82" t="s">
        <v>954</v>
      </c>
      <c r="E237" s="82" t="s">
        <v>929</v>
      </c>
      <c r="F237" s="82" t="s">
        <v>930</v>
      </c>
      <c r="G237" s="82" t="s">
        <v>931</v>
      </c>
    </row>
    <row r="238" spans="1:7" x14ac:dyDescent="0.15">
      <c r="A238" s="82">
        <v>237</v>
      </c>
      <c r="B238" s="82" t="s">
        <v>925</v>
      </c>
      <c r="C238" s="82" t="s">
        <v>953</v>
      </c>
      <c r="D238" s="82" t="s">
        <v>954</v>
      </c>
      <c r="E238" s="82" t="s">
        <v>736</v>
      </c>
      <c r="F238" s="82" t="s">
        <v>737</v>
      </c>
      <c r="G238" s="82" t="s">
        <v>738</v>
      </c>
    </row>
    <row r="239" spans="1:7" x14ac:dyDescent="0.15">
      <c r="A239" s="82">
        <v>238</v>
      </c>
      <c r="B239" s="82" t="s">
        <v>925</v>
      </c>
      <c r="C239" s="82" t="s">
        <v>953</v>
      </c>
      <c r="D239" s="82" t="s">
        <v>954</v>
      </c>
      <c r="E239" s="82" t="s">
        <v>739</v>
      </c>
      <c r="F239" s="82" t="s">
        <v>740</v>
      </c>
      <c r="G239" s="82" t="s">
        <v>741</v>
      </c>
    </row>
    <row r="240" spans="1:7" x14ac:dyDescent="0.15">
      <c r="A240" s="82">
        <v>239</v>
      </c>
      <c r="B240" s="82" t="s">
        <v>925</v>
      </c>
      <c r="C240" s="82" t="s">
        <v>955</v>
      </c>
      <c r="D240" s="82" t="s">
        <v>956</v>
      </c>
      <c r="E240" s="82" t="s">
        <v>726</v>
      </c>
      <c r="F240" s="82" t="s">
        <v>727</v>
      </c>
      <c r="G240" s="82" t="s">
        <v>728</v>
      </c>
    </row>
    <row r="241" spans="1:7" x14ac:dyDescent="0.15">
      <c r="A241" s="82">
        <v>240</v>
      </c>
      <c r="B241" s="82" t="s">
        <v>925</v>
      </c>
      <c r="C241" s="82" t="s">
        <v>955</v>
      </c>
      <c r="D241" s="82" t="s">
        <v>956</v>
      </c>
      <c r="E241" s="82" t="s">
        <v>929</v>
      </c>
      <c r="F241" s="82" t="s">
        <v>930</v>
      </c>
      <c r="G241" s="82" t="s">
        <v>931</v>
      </c>
    </row>
    <row r="242" spans="1:7" x14ac:dyDescent="0.15">
      <c r="A242" s="82">
        <v>241</v>
      </c>
      <c r="B242" s="82" t="s">
        <v>925</v>
      </c>
      <c r="C242" s="82" t="s">
        <v>955</v>
      </c>
      <c r="D242" s="82" t="s">
        <v>956</v>
      </c>
      <c r="E242" s="82" t="s">
        <v>736</v>
      </c>
      <c r="F242" s="82" t="s">
        <v>737</v>
      </c>
      <c r="G242" s="82" t="s">
        <v>738</v>
      </c>
    </row>
    <row r="243" spans="1:7" x14ac:dyDescent="0.15">
      <c r="A243" s="82">
        <v>242</v>
      </c>
      <c r="B243" s="82" t="s">
        <v>925</v>
      </c>
      <c r="C243" s="82" t="s">
        <v>955</v>
      </c>
      <c r="D243" s="82" t="s">
        <v>956</v>
      </c>
      <c r="E243" s="82" t="s">
        <v>739</v>
      </c>
      <c r="F243" s="82" t="s">
        <v>740</v>
      </c>
      <c r="G243" s="82" t="s">
        <v>741</v>
      </c>
    </row>
    <row r="244" spans="1:7" x14ac:dyDescent="0.15">
      <c r="A244" s="82">
        <v>243</v>
      </c>
      <c r="B244" s="82" t="s">
        <v>925</v>
      </c>
      <c r="C244" s="82" t="s">
        <v>957</v>
      </c>
      <c r="D244" s="82" t="s">
        <v>958</v>
      </c>
      <c r="E244" s="82" t="s">
        <v>726</v>
      </c>
      <c r="F244" s="82" t="s">
        <v>727</v>
      </c>
      <c r="G244" s="82" t="s">
        <v>728</v>
      </c>
    </row>
    <row r="245" spans="1:7" x14ac:dyDescent="0.15">
      <c r="A245" s="82">
        <v>244</v>
      </c>
      <c r="B245" s="82" t="s">
        <v>925</v>
      </c>
      <c r="C245" s="82" t="s">
        <v>957</v>
      </c>
      <c r="D245" s="82" t="s">
        <v>958</v>
      </c>
      <c r="E245" s="82" t="s">
        <v>929</v>
      </c>
      <c r="F245" s="82" t="s">
        <v>930</v>
      </c>
      <c r="G245" s="82" t="s">
        <v>931</v>
      </c>
    </row>
    <row r="246" spans="1:7" x14ac:dyDescent="0.15">
      <c r="A246" s="82">
        <v>245</v>
      </c>
      <c r="B246" s="82" t="s">
        <v>925</v>
      </c>
      <c r="C246" s="82" t="s">
        <v>957</v>
      </c>
      <c r="D246" s="82" t="s">
        <v>958</v>
      </c>
      <c r="E246" s="82" t="s">
        <v>736</v>
      </c>
      <c r="F246" s="82" t="s">
        <v>737</v>
      </c>
      <c r="G246" s="82" t="s">
        <v>738</v>
      </c>
    </row>
    <row r="247" spans="1:7" x14ac:dyDescent="0.15">
      <c r="A247" s="82">
        <v>246</v>
      </c>
      <c r="B247" s="82" t="s">
        <v>925</v>
      </c>
      <c r="C247" s="82" t="s">
        <v>957</v>
      </c>
      <c r="D247" s="82" t="s">
        <v>958</v>
      </c>
      <c r="E247" s="82" t="s">
        <v>739</v>
      </c>
      <c r="F247" s="82" t="s">
        <v>740</v>
      </c>
      <c r="G247" s="82" t="s">
        <v>741</v>
      </c>
    </row>
    <row r="248" spans="1:7" x14ac:dyDescent="0.15">
      <c r="A248" s="82">
        <v>247</v>
      </c>
      <c r="B248" s="82" t="s">
        <v>925</v>
      </c>
      <c r="C248" s="82" t="s">
        <v>959</v>
      </c>
      <c r="D248" s="82" t="s">
        <v>960</v>
      </c>
      <c r="E248" s="82" t="s">
        <v>843</v>
      </c>
      <c r="F248" s="82" t="s">
        <v>844</v>
      </c>
      <c r="G248" s="82" t="s">
        <v>845</v>
      </c>
    </row>
    <row r="249" spans="1:7" x14ac:dyDescent="0.15">
      <c r="A249" s="82">
        <v>248</v>
      </c>
      <c r="B249" s="82" t="s">
        <v>925</v>
      </c>
      <c r="C249" s="82" t="s">
        <v>959</v>
      </c>
      <c r="D249" s="82" t="s">
        <v>960</v>
      </c>
      <c r="E249" s="82" t="s">
        <v>726</v>
      </c>
      <c r="F249" s="82" t="s">
        <v>727</v>
      </c>
      <c r="G249" s="82" t="s">
        <v>728</v>
      </c>
    </row>
    <row r="250" spans="1:7" x14ac:dyDescent="0.15">
      <c r="A250" s="82">
        <v>249</v>
      </c>
      <c r="B250" s="82" t="s">
        <v>925</v>
      </c>
      <c r="C250" s="82" t="s">
        <v>959</v>
      </c>
      <c r="D250" s="82" t="s">
        <v>960</v>
      </c>
      <c r="E250" s="82" t="s">
        <v>961</v>
      </c>
      <c r="F250" s="82" t="s">
        <v>962</v>
      </c>
      <c r="G250" s="82" t="s">
        <v>931</v>
      </c>
    </row>
    <row r="251" spans="1:7" x14ac:dyDescent="0.15">
      <c r="A251" s="82">
        <v>250</v>
      </c>
      <c r="B251" s="82" t="s">
        <v>925</v>
      </c>
      <c r="C251" s="82" t="s">
        <v>959</v>
      </c>
      <c r="D251" s="82" t="s">
        <v>960</v>
      </c>
      <c r="E251" s="82" t="s">
        <v>736</v>
      </c>
      <c r="F251" s="82" t="s">
        <v>737</v>
      </c>
      <c r="G251" s="82" t="s">
        <v>738</v>
      </c>
    </row>
    <row r="252" spans="1:7" x14ac:dyDescent="0.15">
      <c r="A252" s="82">
        <v>251</v>
      </c>
      <c r="B252" s="82" t="s">
        <v>925</v>
      </c>
      <c r="C252" s="82" t="s">
        <v>959</v>
      </c>
      <c r="D252" s="82" t="s">
        <v>960</v>
      </c>
      <c r="E252" s="82" t="s">
        <v>739</v>
      </c>
      <c r="F252" s="82" t="s">
        <v>740</v>
      </c>
      <c r="G252" s="82" t="s">
        <v>741</v>
      </c>
    </row>
    <row r="253" spans="1:7" x14ac:dyDescent="0.15">
      <c r="A253" s="82">
        <v>252</v>
      </c>
      <c r="B253" s="82" t="s">
        <v>925</v>
      </c>
      <c r="C253" s="82" t="s">
        <v>963</v>
      </c>
      <c r="D253" s="82" t="s">
        <v>964</v>
      </c>
      <c r="E253" s="82" t="s">
        <v>726</v>
      </c>
      <c r="F253" s="82" t="s">
        <v>727</v>
      </c>
      <c r="G253" s="82" t="s">
        <v>728</v>
      </c>
    </row>
    <row r="254" spans="1:7" x14ac:dyDescent="0.15">
      <c r="A254" s="82">
        <v>253</v>
      </c>
      <c r="B254" s="82" t="s">
        <v>925</v>
      </c>
      <c r="C254" s="82" t="s">
        <v>963</v>
      </c>
      <c r="D254" s="82" t="s">
        <v>964</v>
      </c>
      <c r="E254" s="82" t="s">
        <v>929</v>
      </c>
      <c r="F254" s="82" t="s">
        <v>930</v>
      </c>
      <c r="G254" s="82" t="s">
        <v>931</v>
      </c>
    </row>
    <row r="255" spans="1:7" x14ac:dyDescent="0.15">
      <c r="A255" s="82">
        <v>254</v>
      </c>
      <c r="B255" s="82" t="s">
        <v>925</v>
      </c>
      <c r="C255" s="82" t="s">
        <v>963</v>
      </c>
      <c r="D255" s="82" t="s">
        <v>964</v>
      </c>
      <c r="E255" s="82" t="s">
        <v>736</v>
      </c>
      <c r="F255" s="82" t="s">
        <v>737</v>
      </c>
      <c r="G255" s="82" t="s">
        <v>738</v>
      </c>
    </row>
    <row r="256" spans="1:7" x14ac:dyDescent="0.15">
      <c r="A256" s="82">
        <v>255</v>
      </c>
      <c r="B256" s="82" t="s">
        <v>925</v>
      </c>
      <c r="C256" s="82" t="s">
        <v>963</v>
      </c>
      <c r="D256" s="82" t="s">
        <v>964</v>
      </c>
      <c r="E256" s="82" t="s">
        <v>739</v>
      </c>
      <c r="F256" s="82" t="s">
        <v>740</v>
      </c>
      <c r="G256" s="82" t="s">
        <v>741</v>
      </c>
    </row>
    <row r="257" spans="1:7" x14ac:dyDescent="0.15">
      <c r="A257" s="82">
        <v>256</v>
      </c>
      <c r="B257" s="82" t="s">
        <v>925</v>
      </c>
      <c r="C257" s="82" t="s">
        <v>965</v>
      </c>
      <c r="D257" s="82" t="s">
        <v>966</v>
      </c>
      <c r="E257" s="82" t="s">
        <v>726</v>
      </c>
      <c r="F257" s="82" t="s">
        <v>727</v>
      </c>
      <c r="G257" s="82" t="s">
        <v>728</v>
      </c>
    </row>
    <row r="258" spans="1:7" x14ac:dyDescent="0.15">
      <c r="A258" s="82">
        <v>257</v>
      </c>
      <c r="B258" s="82" t="s">
        <v>925</v>
      </c>
      <c r="C258" s="82" t="s">
        <v>965</v>
      </c>
      <c r="D258" s="82" t="s">
        <v>966</v>
      </c>
      <c r="E258" s="82" t="s">
        <v>929</v>
      </c>
      <c r="F258" s="82" t="s">
        <v>930</v>
      </c>
      <c r="G258" s="82" t="s">
        <v>931</v>
      </c>
    </row>
    <row r="259" spans="1:7" x14ac:dyDescent="0.15">
      <c r="A259" s="82">
        <v>258</v>
      </c>
      <c r="B259" s="82" t="s">
        <v>925</v>
      </c>
      <c r="C259" s="82" t="s">
        <v>965</v>
      </c>
      <c r="D259" s="82" t="s">
        <v>966</v>
      </c>
      <c r="E259" s="82" t="s">
        <v>736</v>
      </c>
      <c r="F259" s="82" t="s">
        <v>737</v>
      </c>
      <c r="G259" s="82" t="s">
        <v>738</v>
      </c>
    </row>
    <row r="260" spans="1:7" x14ac:dyDescent="0.15">
      <c r="A260" s="82">
        <v>259</v>
      </c>
      <c r="B260" s="82" t="s">
        <v>925</v>
      </c>
      <c r="C260" s="82" t="s">
        <v>965</v>
      </c>
      <c r="D260" s="82" t="s">
        <v>966</v>
      </c>
      <c r="E260" s="82" t="s">
        <v>739</v>
      </c>
      <c r="F260" s="82" t="s">
        <v>740</v>
      </c>
      <c r="G260" s="82" t="s">
        <v>741</v>
      </c>
    </row>
    <row r="261" spans="1:7" x14ac:dyDescent="0.15">
      <c r="A261" s="82">
        <v>260</v>
      </c>
      <c r="B261" s="82" t="s">
        <v>925</v>
      </c>
      <c r="C261" s="82" t="s">
        <v>967</v>
      </c>
      <c r="D261" s="82" t="s">
        <v>968</v>
      </c>
      <c r="E261" s="82" t="s">
        <v>969</v>
      </c>
      <c r="F261" s="82" t="s">
        <v>970</v>
      </c>
      <c r="G261" s="82" t="s">
        <v>806</v>
      </c>
    </row>
    <row r="262" spans="1:7" x14ac:dyDescent="0.15">
      <c r="A262" s="82">
        <v>261</v>
      </c>
      <c r="B262" s="82" t="s">
        <v>925</v>
      </c>
      <c r="C262" s="82" t="s">
        <v>967</v>
      </c>
      <c r="D262" s="82" t="s">
        <v>968</v>
      </c>
      <c r="E262" s="82" t="s">
        <v>726</v>
      </c>
      <c r="F262" s="82" t="s">
        <v>727</v>
      </c>
      <c r="G262" s="82" t="s">
        <v>728</v>
      </c>
    </row>
    <row r="263" spans="1:7" x14ac:dyDescent="0.15">
      <c r="A263" s="82">
        <v>262</v>
      </c>
      <c r="B263" s="82" t="s">
        <v>925</v>
      </c>
      <c r="C263" s="82" t="s">
        <v>967</v>
      </c>
      <c r="D263" s="82" t="s">
        <v>968</v>
      </c>
      <c r="E263" s="82" t="s">
        <v>929</v>
      </c>
      <c r="F263" s="82" t="s">
        <v>930</v>
      </c>
      <c r="G263" s="82" t="s">
        <v>931</v>
      </c>
    </row>
    <row r="264" spans="1:7" x14ac:dyDescent="0.15">
      <c r="A264" s="82">
        <v>263</v>
      </c>
      <c r="B264" s="82" t="s">
        <v>925</v>
      </c>
      <c r="C264" s="82" t="s">
        <v>967</v>
      </c>
      <c r="D264" s="82" t="s">
        <v>968</v>
      </c>
      <c r="E264" s="82" t="s">
        <v>736</v>
      </c>
      <c r="F264" s="82" t="s">
        <v>737</v>
      </c>
      <c r="G264" s="82" t="s">
        <v>738</v>
      </c>
    </row>
    <row r="265" spans="1:7" x14ac:dyDescent="0.15">
      <c r="A265" s="82">
        <v>264</v>
      </c>
      <c r="B265" s="82" t="s">
        <v>925</v>
      </c>
      <c r="C265" s="82" t="s">
        <v>967</v>
      </c>
      <c r="D265" s="82" t="s">
        <v>968</v>
      </c>
      <c r="E265" s="82" t="s">
        <v>739</v>
      </c>
      <c r="F265" s="82" t="s">
        <v>740</v>
      </c>
      <c r="G265" s="82" t="s">
        <v>741</v>
      </c>
    </row>
    <row r="266" spans="1:7" x14ac:dyDescent="0.15">
      <c r="A266" s="82">
        <v>265</v>
      </c>
      <c r="B266" s="82" t="s">
        <v>925</v>
      </c>
      <c r="C266" s="82" t="s">
        <v>971</v>
      </c>
      <c r="D266" s="82" t="s">
        <v>972</v>
      </c>
      <c r="E266" s="82" t="s">
        <v>726</v>
      </c>
      <c r="F266" s="82" t="s">
        <v>727</v>
      </c>
      <c r="G266" s="82" t="s">
        <v>728</v>
      </c>
    </row>
    <row r="267" spans="1:7" x14ac:dyDescent="0.15">
      <c r="A267" s="82">
        <v>266</v>
      </c>
      <c r="B267" s="82" t="s">
        <v>925</v>
      </c>
      <c r="C267" s="82" t="s">
        <v>971</v>
      </c>
      <c r="D267" s="82" t="s">
        <v>972</v>
      </c>
      <c r="E267" s="82" t="s">
        <v>929</v>
      </c>
      <c r="F267" s="82" t="s">
        <v>930</v>
      </c>
      <c r="G267" s="82" t="s">
        <v>931</v>
      </c>
    </row>
    <row r="268" spans="1:7" x14ac:dyDescent="0.15">
      <c r="A268" s="82">
        <v>267</v>
      </c>
      <c r="B268" s="82" t="s">
        <v>925</v>
      </c>
      <c r="C268" s="82" t="s">
        <v>971</v>
      </c>
      <c r="D268" s="82" t="s">
        <v>972</v>
      </c>
      <c r="E268" s="82" t="s">
        <v>736</v>
      </c>
      <c r="F268" s="82" t="s">
        <v>737</v>
      </c>
      <c r="G268" s="82" t="s">
        <v>738</v>
      </c>
    </row>
    <row r="269" spans="1:7" x14ac:dyDescent="0.15">
      <c r="A269" s="82">
        <v>268</v>
      </c>
      <c r="B269" s="82" t="s">
        <v>925</v>
      </c>
      <c r="C269" s="82" t="s">
        <v>971</v>
      </c>
      <c r="D269" s="82" t="s">
        <v>972</v>
      </c>
      <c r="E269" s="82" t="s">
        <v>739</v>
      </c>
      <c r="F269" s="82" t="s">
        <v>740</v>
      </c>
      <c r="G269" s="82" t="s">
        <v>741</v>
      </c>
    </row>
    <row r="270" spans="1:7" x14ac:dyDescent="0.15">
      <c r="A270" s="82">
        <v>269</v>
      </c>
      <c r="B270" s="82" t="s">
        <v>925</v>
      </c>
      <c r="C270" s="82" t="s">
        <v>973</v>
      </c>
      <c r="D270" s="82" t="s">
        <v>974</v>
      </c>
      <c r="E270" s="82" t="s">
        <v>726</v>
      </c>
      <c r="F270" s="82" t="s">
        <v>727</v>
      </c>
      <c r="G270" s="82" t="s">
        <v>728</v>
      </c>
    </row>
    <row r="271" spans="1:7" x14ac:dyDescent="0.15">
      <c r="A271" s="82">
        <v>270</v>
      </c>
      <c r="B271" s="82" t="s">
        <v>925</v>
      </c>
      <c r="C271" s="82" t="s">
        <v>973</v>
      </c>
      <c r="D271" s="82" t="s">
        <v>974</v>
      </c>
      <c r="E271" s="82" t="s">
        <v>929</v>
      </c>
      <c r="F271" s="82" t="s">
        <v>930</v>
      </c>
      <c r="G271" s="82" t="s">
        <v>931</v>
      </c>
    </row>
    <row r="272" spans="1:7" x14ac:dyDescent="0.15">
      <c r="A272" s="82">
        <v>271</v>
      </c>
      <c r="B272" s="82" t="s">
        <v>925</v>
      </c>
      <c r="C272" s="82" t="s">
        <v>973</v>
      </c>
      <c r="D272" s="82" t="s">
        <v>974</v>
      </c>
      <c r="E272" s="82" t="s">
        <v>736</v>
      </c>
      <c r="F272" s="82" t="s">
        <v>737</v>
      </c>
      <c r="G272" s="82" t="s">
        <v>738</v>
      </c>
    </row>
    <row r="273" spans="1:7" x14ac:dyDescent="0.15">
      <c r="A273" s="82">
        <v>272</v>
      </c>
      <c r="B273" s="82" t="s">
        <v>925</v>
      </c>
      <c r="C273" s="82" t="s">
        <v>973</v>
      </c>
      <c r="D273" s="82" t="s">
        <v>974</v>
      </c>
      <c r="E273" s="82" t="s">
        <v>739</v>
      </c>
      <c r="F273" s="82" t="s">
        <v>740</v>
      </c>
      <c r="G273" s="82" t="s">
        <v>741</v>
      </c>
    </row>
    <row r="274" spans="1:7" x14ac:dyDescent="0.15">
      <c r="A274" s="82">
        <v>273</v>
      </c>
      <c r="B274" s="82" t="s">
        <v>925</v>
      </c>
      <c r="C274" s="82" t="s">
        <v>975</v>
      </c>
      <c r="D274" s="82" t="s">
        <v>976</v>
      </c>
      <c r="E274" s="82" t="s">
        <v>726</v>
      </c>
      <c r="F274" s="82" t="s">
        <v>727</v>
      </c>
      <c r="G274" s="82" t="s">
        <v>728</v>
      </c>
    </row>
    <row r="275" spans="1:7" x14ac:dyDescent="0.15">
      <c r="A275" s="82">
        <v>274</v>
      </c>
      <c r="B275" s="82" t="s">
        <v>925</v>
      </c>
      <c r="C275" s="82" t="s">
        <v>975</v>
      </c>
      <c r="D275" s="82" t="s">
        <v>976</v>
      </c>
      <c r="E275" s="82" t="s">
        <v>929</v>
      </c>
      <c r="F275" s="82" t="s">
        <v>930</v>
      </c>
      <c r="G275" s="82" t="s">
        <v>931</v>
      </c>
    </row>
    <row r="276" spans="1:7" x14ac:dyDescent="0.15">
      <c r="A276" s="82">
        <v>275</v>
      </c>
      <c r="B276" s="82" t="s">
        <v>925</v>
      </c>
      <c r="C276" s="82" t="s">
        <v>975</v>
      </c>
      <c r="D276" s="82" t="s">
        <v>976</v>
      </c>
      <c r="E276" s="82" t="s">
        <v>736</v>
      </c>
      <c r="F276" s="82" t="s">
        <v>737</v>
      </c>
      <c r="G276" s="82" t="s">
        <v>738</v>
      </c>
    </row>
    <row r="277" spans="1:7" x14ac:dyDescent="0.15">
      <c r="A277" s="82">
        <v>276</v>
      </c>
      <c r="B277" s="82" t="s">
        <v>925</v>
      </c>
      <c r="C277" s="82" t="s">
        <v>975</v>
      </c>
      <c r="D277" s="82" t="s">
        <v>976</v>
      </c>
      <c r="E277" s="82" t="s">
        <v>739</v>
      </c>
      <c r="F277" s="82" t="s">
        <v>740</v>
      </c>
      <c r="G277" s="82" t="s">
        <v>741</v>
      </c>
    </row>
    <row r="278" spans="1:7" x14ac:dyDescent="0.15">
      <c r="A278" s="82">
        <v>277</v>
      </c>
      <c r="B278" s="82" t="s">
        <v>925</v>
      </c>
      <c r="C278" s="82" t="s">
        <v>977</v>
      </c>
      <c r="D278" s="82" t="s">
        <v>978</v>
      </c>
      <c r="E278" s="82" t="s">
        <v>726</v>
      </c>
      <c r="F278" s="82" t="s">
        <v>727</v>
      </c>
      <c r="G278" s="82" t="s">
        <v>728</v>
      </c>
    </row>
    <row r="279" spans="1:7" x14ac:dyDescent="0.15">
      <c r="A279" s="82">
        <v>278</v>
      </c>
      <c r="B279" s="82" t="s">
        <v>925</v>
      </c>
      <c r="C279" s="82" t="s">
        <v>977</v>
      </c>
      <c r="D279" s="82" t="s">
        <v>978</v>
      </c>
      <c r="E279" s="82" t="s">
        <v>929</v>
      </c>
      <c r="F279" s="82" t="s">
        <v>930</v>
      </c>
      <c r="G279" s="82" t="s">
        <v>931</v>
      </c>
    </row>
    <row r="280" spans="1:7" x14ac:dyDescent="0.15">
      <c r="A280" s="82">
        <v>279</v>
      </c>
      <c r="B280" s="82" t="s">
        <v>925</v>
      </c>
      <c r="C280" s="82" t="s">
        <v>977</v>
      </c>
      <c r="D280" s="82" t="s">
        <v>978</v>
      </c>
      <c r="E280" s="82" t="s">
        <v>736</v>
      </c>
      <c r="F280" s="82" t="s">
        <v>737</v>
      </c>
      <c r="G280" s="82" t="s">
        <v>738</v>
      </c>
    </row>
    <row r="281" spans="1:7" x14ac:dyDescent="0.15">
      <c r="A281" s="82">
        <v>280</v>
      </c>
      <c r="B281" s="82" t="s">
        <v>925</v>
      </c>
      <c r="C281" s="82" t="s">
        <v>977</v>
      </c>
      <c r="D281" s="82" t="s">
        <v>978</v>
      </c>
      <c r="E281" s="82" t="s">
        <v>739</v>
      </c>
      <c r="F281" s="82" t="s">
        <v>740</v>
      </c>
      <c r="G281" s="82" t="s">
        <v>741</v>
      </c>
    </row>
    <row r="282" spans="1:7" x14ac:dyDescent="0.15">
      <c r="A282" s="82">
        <v>281</v>
      </c>
      <c r="B282" s="82" t="s">
        <v>979</v>
      </c>
      <c r="C282" s="82" t="s">
        <v>981</v>
      </c>
      <c r="D282" s="82" t="s">
        <v>982</v>
      </c>
      <c r="E282" s="82" t="s">
        <v>726</v>
      </c>
      <c r="F282" s="82" t="s">
        <v>727</v>
      </c>
      <c r="G282" s="82" t="s">
        <v>728</v>
      </c>
    </row>
    <row r="283" spans="1:7" x14ac:dyDescent="0.15">
      <c r="A283" s="82">
        <v>282</v>
      </c>
      <c r="B283" s="82" t="s">
        <v>979</v>
      </c>
      <c r="C283" s="82" t="s">
        <v>981</v>
      </c>
      <c r="D283" s="82" t="s">
        <v>982</v>
      </c>
      <c r="E283" s="82" t="s">
        <v>813</v>
      </c>
      <c r="F283" s="82" t="s">
        <v>814</v>
      </c>
      <c r="G283" s="82" t="s">
        <v>815</v>
      </c>
    </row>
    <row r="284" spans="1:7" x14ac:dyDescent="0.15">
      <c r="A284" s="82">
        <v>283</v>
      </c>
      <c r="B284" s="82" t="s">
        <v>979</v>
      </c>
      <c r="C284" s="82" t="s">
        <v>981</v>
      </c>
      <c r="D284" s="82" t="s">
        <v>982</v>
      </c>
      <c r="E284" s="82" t="s">
        <v>736</v>
      </c>
      <c r="F284" s="82" t="s">
        <v>737</v>
      </c>
      <c r="G284" s="82" t="s">
        <v>738</v>
      </c>
    </row>
    <row r="285" spans="1:7" x14ac:dyDescent="0.15">
      <c r="A285" s="82">
        <v>284</v>
      </c>
      <c r="B285" s="82" t="s">
        <v>979</v>
      </c>
      <c r="C285" s="82" t="s">
        <v>981</v>
      </c>
      <c r="D285" s="82" t="s">
        <v>982</v>
      </c>
      <c r="E285" s="82" t="s">
        <v>739</v>
      </c>
      <c r="F285" s="82" t="s">
        <v>740</v>
      </c>
      <c r="G285" s="82" t="s">
        <v>741</v>
      </c>
    </row>
    <row r="286" spans="1:7" x14ac:dyDescent="0.15">
      <c r="A286" s="82">
        <v>285</v>
      </c>
      <c r="B286" s="82" t="s">
        <v>979</v>
      </c>
      <c r="C286" s="82" t="s">
        <v>983</v>
      </c>
      <c r="D286" s="82" t="s">
        <v>984</v>
      </c>
      <c r="E286" s="82" t="s">
        <v>726</v>
      </c>
      <c r="F286" s="82" t="s">
        <v>727</v>
      </c>
      <c r="G286" s="82" t="s">
        <v>728</v>
      </c>
    </row>
    <row r="287" spans="1:7" x14ac:dyDescent="0.15">
      <c r="A287" s="82">
        <v>286</v>
      </c>
      <c r="B287" s="82" t="s">
        <v>979</v>
      </c>
      <c r="C287" s="82" t="s">
        <v>983</v>
      </c>
      <c r="D287" s="82" t="s">
        <v>984</v>
      </c>
      <c r="E287" s="82" t="s">
        <v>813</v>
      </c>
      <c r="F287" s="82" t="s">
        <v>814</v>
      </c>
      <c r="G287" s="82" t="s">
        <v>815</v>
      </c>
    </row>
    <row r="288" spans="1:7" x14ac:dyDescent="0.15">
      <c r="A288" s="82">
        <v>287</v>
      </c>
      <c r="B288" s="82" t="s">
        <v>979</v>
      </c>
      <c r="C288" s="82" t="s">
        <v>983</v>
      </c>
      <c r="D288" s="82" t="s">
        <v>984</v>
      </c>
      <c r="E288" s="82" t="s">
        <v>736</v>
      </c>
      <c r="F288" s="82" t="s">
        <v>737</v>
      </c>
      <c r="G288" s="82" t="s">
        <v>738</v>
      </c>
    </row>
    <row r="289" spans="1:7" x14ac:dyDescent="0.15">
      <c r="A289" s="82">
        <v>288</v>
      </c>
      <c r="B289" s="82" t="s">
        <v>979</v>
      </c>
      <c r="C289" s="82" t="s">
        <v>983</v>
      </c>
      <c r="D289" s="82" t="s">
        <v>984</v>
      </c>
      <c r="E289" s="82" t="s">
        <v>739</v>
      </c>
      <c r="F289" s="82" t="s">
        <v>740</v>
      </c>
      <c r="G289" s="82" t="s">
        <v>741</v>
      </c>
    </row>
    <row r="290" spans="1:7" x14ac:dyDescent="0.15">
      <c r="A290" s="82">
        <v>289</v>
      </c>
      <c r="B290" s="82" t="s">
        <v>979</v>
      </c>
      <c r="C290" s="82" t="s">
        <v>985</v>
      </c>
      <c r="D290" s="82" t="s">
        <v>986</v>
      </c>
      <c r="E290" s="82" t="s">
        <v>726</v>
      </c>
      <c r="F290" s="82" t="s">
        <v>727</v>
      </c>
      <c r="G290" s="82" t="s">
        <v>728</v>
      </c>
    </row>
    <row r="291" spans="1:7" x14ac:dyDescent="0.15">
      <c r="A291" s="82">
        <v>290</v>
      </c>
      <c r="B291" s="82" t="s">
        <v>979</v>
      </c>
      <c r="C291" s="82" t="s">
        <v>985</v>
      </c>
      <c r="D291" s="82" t="s">
        <v>986</v>
      </c>
      <c r="E291" s="82" t="s">
        <v>813</v>
      </c>
      <c r="F291" s="82" t="s">
        <v>814</v>
      </c>
      <c r="G291" s="82" t="s">
        <v>815</v>
      </c>
    </row>
    <row r="292" spans="1:7" x14ac:dyDescent="0.15">
      <c r="A292" s="82">
        <v>291</v>
      </c>
      <c r="B292" s="82" t="s">
        <v>979</v>
      </c>
      <c r="C292" s="82" t="s">
        <v>985</v>
      </c>
      <c r="D292" s="82" t="s">
        <v>986</v>
      </c>
      <c r="E292" s="82" t="s">
        <v>736</v>
      </c>
      <c r="F292" s="82" t="s">
        <v>737</v>
      </c>
      <c r="G292" s="82" t="s">
        <v>738</v>
      </c>
    </row>
    <row r="293" spans="1:7" x14ac:dyDescent="0.15">
      <c r="A293" s="82">
        <v>292</v>
      </c>
      <c r="B293" s="82" t="s">
        <v>979</v>
      </c>
      <c r="C293" s="82" t="s">
        <v>985</v>
      </c>
      <c r="D293" s="82" t="s">
        <v>986</v>
      </c>
      <c r="E293" s="82" t="s">
        <v>739</v>
      </c>
      <c r="F293" s="82" t="s">
        <v>740</v>
      </c>
      <c r="G293" s="82" t="s">
        <v>741</v>
      </c>
    </row>
    <row r="294" spans="1:7" x14ac:dyDescent="0.15">
      <c r="A294" s="82">
        <v>293</v>
      </c>
      <c r="B294" s="82" t="s">
        <v>979</v>
      </c>
      <c r="C294" s="82" t="s">
        <v>789</v>
      </c>
      <c r="D294" s="82" t="s">
        <v>987</v>
      </c>
      <c r="E294" s="82" t="s">
        <v>726</v>
      </c>
      <c r="F294" s="82" t="s">
        <v>727</v>
      </c>
      <c r="G294" s="82" t="s">
        <v>728</v>
      </c>
    </row>
    <row r="295" spans="1:7" x14ac:dyDescent="0.15">
      <c r="A295" s="82">
        <v>294</v>
      </c>
      <c r="B295" s="82" t="s">
        <v>979</v>
      </c>
      <c r="C295" s="82" t="s">
        <v>789</v>
      </c>
      <c r="D295" s="82" t="s">
        <v>987</v>
      </c>
      <c r="E295" s="82" t="s">
        <v>813</v>
      </c>
      <c r="F295" s="82" t="s">
        <v>814</v>
      </c>
      <c r="G295" s="82" t="s">
        <v>815</v>
      </c>
    </row>
    <row r="296" spans="1:7" x14ac:dyDescent="0.15">
      <c r="A296" s="82">
        <v>295</v>
      </c>
      <c r="B296" s="82" t="s">
        <v>979</v>
      </c>
      <c r="C296" s="82" t="s">
        <v>789</v>
      </c>
      <c r="D296" s="82" t="s">
        <v>987</v>
      </c>
      <c r="E296" s="82" t="s">
        <v>736</v>
      </c>
      <c r="F296" s="82" t="s">
        <v>737</v>
      </c>
      <c r="G296" s="82" t="s">
        <v>738</v>
      </c>
    </row>
    <row r="297" spans="1:7" x14ac:dyDescent="0.15">
      <c r="A297" s="82">
        <v>296</v>
      </c>
      <c r="B297" s="82" t="s">
        <v>979</v>
      </c>
      <c r="C297" s="82" t="s">
        <v>789</v>
      </c>
      <c r="D297" s="82" t="s">
        <v>987</v>
      </c>
      <c r="E297" s="82" t="s">
        <v>739</v>
      </c>
      <c r="F297" s="82" t="s">
        <v>740</v>
      </c>
      <c r="G297" s="82" t="s">
        <v>741</v>
      </c>
    </row>
    <row r="298" spans="1:7" x14ac:dyDescent="0.15">
      <c r="A298" s="82">
        <v>297</v>
      </c>
      <c r="B298" s="82" t="s">
        <v>979</v>
      </c>
      <c r="C298" s="82" t="s">
        <v>988</v>
      </c>
      <c r="D298" s="82" t="s">
        <v>989</v>
      </c>
      <c r="E298" s="82" t="s">
        <v>726</v>
      </c>
      <c r="F298" s="82" t="s">
        <v>727</v>
      </c>
      <c r="G298" s="82" t="s">
        <v>728</v>
      </c>
    </row>
    <row r="299" spans="1:7" x14ac:dyDescent="0.15">
      <c r="A299" s="82">
        <v>298</v>
      </c>
      <c r="B299" s="82" t="s">
        <v>979</v>
      </c>
      <c r="C299" s="82" t="s">
        <v>988</v>
      </c>
      <c r="D299" s="82" t="s">
        <v>989</v>
      </c>
      <c r="E299" s="82" t="s">
        <v>813</v>
      </c>
      <c r="F299" s="82" t="s">
        <v>814</v>
      </c>
      <c r="G299" s="82" t="s">
        <v>815</v>
      </c>
    </row>
    <row r="300" spans="1:7" x14ac:dyDescent="0.15">
      <c r="A300" s="82">
        <v>299</v>
      </c>
      <c r="B300" s="82" t="s">
        <v>979</v>
      </c>
      <c r="C300" s="82" t="s">
        <v>988</v>
      </c>
      <c r="D300" s="82" t="s">
        <v>989</v>
      </c>
      <c r="E300" s="82" t="s">
        <v>736</v>
      </c>
      <c r="F300" s="82" t="s">
        <v>737</v>
      </c>
      <c r="G300" s="82" t="s">
        <v>738</v>
      </c>
    </row>
    <row r="301" spans="1:7" x14ac:dyDescent="0.15">
      <c r="A301" s="82">
        <v>300</v>
      </c>
      <c r="B301" s="82" t="s">
        <v>979</v>
      </c>
      <c r="C301" s="82" t="s">
        <v>988</v>
      </c>
      <c r="D301" s="82" t="s">
        <v>989</v>
      </c>
      <c r="E301" s="82" t="s">
        <v>739</v>
      </c>
      <c r="F301" s="82" t="s">
        <v>740</v>
      </c>
      <c r="G301" s="82" t="s">
        <v>741</v>
      </c>
    </row>
    <row r="302" spans="1:7" x14ac:dyDescent="0.15">
      <c r="A302" s="82">
        <v>301</v>
      </c>
      <c r="B302" s="82" t="s">
        <v>979</v>
      </c>
      <c r="C302" s="82" t="s">
        <v>990</v>
      </c>
      <c r="D302" s="82" t="s">
        <v>991</v>
      </c>
      <c r="E302" s="82" t="s">
        <v>992</v>
      </c>
      <c r="F302" s="82" t="s">
        <v>993</v>
      </c>
      <c r="G302" s="82" t="s">
        <v>994</v>
      </c>
    </row>
    <row r="303" spans="1:7" x14ac:dyDescent="0.15">
      <c r="A303" s="82">
        <v>302</v>
      </c>
      <c r="B303" s="82" t="s">
        <v>979</v>
      </c>
      <c r="C303" s="82" t="s">
        <v>990</v>
      </c>
      <c r="D303" s="82" t="s">
        <v>991</v>
      </c>
      <c r="E303" s="82" t="s">
        <v>726</v>
      </c>
      <c r="F303" s="82" t="s">
        <v>727</v>
      </c>
      <c r="G303" s="82" t="s">
        <v>728</v>
      </c>
    </row>
    <row r="304" spans="1:7" x14ac:dyDescent="0.15">
      <c r="A304" s="82">
        <v>303</v>
      </c>
      <c r="B304" s="82" t="s">
        <v>979</v>
      </c>
      <c r="C304" s="82" t="s">
        <v>990</v>
      </c>
      <c r="D304" s="82" t="s">
        <v>991</v>
      </c>
      <c r="E304" s="82" t="s">
        <v>813</v>
      </c>
      <c r="F304" s="82" t="s">
        <v>814</v>
      </c>
      <c r="G304" s="82" t="s">
        <v>815</v>
      </c>
    </row>
    <row r="305" spans="1:7" x14ac:dyDescent="0.15">
      <c r="A305" s="82">
        <v>304</v>
      </c>
      <c r="B305" s="82" t="s">
        <v>979</v>
      </c>
      <c r="C305" s="82" t="s">
        <v>990</v>
      </c>
      <c r="D305" s="82" t="s">
        <v>991</v>
      </c>
      <c r="E305" s="82" t="s">
        <v>736</v>
      </c>
      <c r="F305" s="82" t="s">
        <v>737</v>
      </c>
      <c r="G305" s="82" t="s">
        <v>738</v>
      </c>
    </row>
    <row r="306" spans="1:7" x14ac:dyDescent="0.15">
      <c r="A306" s="82">
        <v>305</v>
      </c>
      <c r="B306" s="82" t="s">
        <v>979</v>
      </c>
      <c r="C306" s="82" t="s">
        <v>990</v>
      </c>
      <c r="D306" s="82" t="s">
        <v>991</v>
      </c>
      <c r="E306" s="82" t="s">
        <v>739</v>
      </c>
      <c r="F306" s="82" t="s">
        <v>740</v>
      </c>
      <c r="G306" s="82" t="s">
        <v>741</v>
      </c>
    </row>
    <row r="307" spans="1:7" x14ac:dyDescent="0.15">
      <c r="A307" s="82">
        <v>306</v>
      </c>
      <c r="B307" s="82" t="s">
        <v>979</v>
      </c>
      <c r="C307" s="82" t="s">
        <v>995</v>
      </c>
      <c r="D307" s="82" t="s">
        <v>996</v>
      </c>
      <c r="E307" s="82" t="s">
        <v>726</v>
      </c>
      <c r="F307" s="82" t="s">
        <v>727</v>
      </c>
      <c r="G307" s="82" t="s">
        <v>728</v>
      </c>
    </row>
    <row r="308" spans="1:7" x14ac:dyDescent="0.15">
      <c r="A308" s="82">
        <v>307</v>
      </c>
      <c r="B308" s="82" t="s">
        <v>979</v>
      </c>
      <c r="C308" s="82" t="s">
        <v>995</v>
      </c>
      <c r="D308" s="82" t="s">
        <v>996</v>
      </c>
      <c r="E308" s="82" t="s">
        <v>813</v>
      </c>
      <c r="F308" s="82" t="s">
        <v>814</v>
      </c>
      <c r="G308" s="82" t="s">
        <v>815</v>
      </c>
    </row>
    <row r="309" spans="1:7" x14ac:dyDescent="0.15">
      <c r="A309" s="82">
        <v>308</v>
      </c>
      <c r="B309" s="82" t="s">
        <v>979</v>
      </c>
      <c r="C309" s="82" t="s">
        <v>995</v>
      </c>
      <c r="D309" s="82" t="s">
        <v>996</v>
      </c>
      <c r="E309" s="82" t="s">
        <v>997</v>
      </c>
      <c r="F309" s="82" t="s">
        <v>998</v>
      </c>
      <c r="G309" s="82" t="s">
        <v>999</v>
      </c>
    </row>
    <row r="310" spans="1:7" x14ac:dyDescent="0.15">
      <c r="A310" s="82">
        <v>309</v>
      </c>
      <c r="B310" s="82" t="s">
        <v>979</v>
      </c>
      <c r="C310" s="82" t="s">
        <v>995</v>
      </c>
      <c r="D310" s="82" t="s">
        <v>996</v>
      </c>
      <c r="E310" s="82" t="s">
        <v>736</v>
      </c>
      <c r="F310" s="82" t="s">
        <v>737</v>
      </c>
      <c r="G310" s="82" t="s">
        <v>738</v>
      </c>
    </row>
    <row r="311" spans="1:7" x14ac:dyDescent="0.15">
      <c r="A311" s="82">
        <v>310</v>
      </c>
      <c r="B311" s="82" t="s">
        <v>979</v>
      </c>
      <c r="C311" s="82" t="s">
        <v>995</v>
      </c>
      <c r="D311" s="82" t="s">
        <v>996</v>
      </c>
      <c r="E311" s="82" t="s">
        <v>739</v>
      </c>
      <c r="F311" s="82" t="s">
        <v>740</v>
      </c>
      <c r="G311" s="82" t="s">
        <v>741</v>
      </c>
    </row>
    <row r="312" spans="1:7" x14ac:dyDescent="0.15">
      <c r="A312" s="82">
        <v>311</v>
      </c>
      <c r="B312" s="82" t="s">
        <v>979</v>
      </c>
      <c r="C312" s="82" t="s">
        <v>1000</v>
      </c>
      <c r="D312" s="82" t="s">
        <v>1001</v>
      </c>
      <c r="E312" s="82" t="s">
        <v>726</v>
      </c>
      <c r="F312" s="82" t="s">
        <v>727</v>
      </c>
      <c r="G312" s="82" t="s">
        <v>728</v>
      </c>
    </row>
    <row r="313" spans="1:7" x14ac:dyDescent="0.15">
      <c r="A313" s="82">
        <v>312</v>
      </c>
      <c r="B313" s="82" t="s">
        <v>979</v>
      </c>
      <c r="C313" s="82" t="s">
        <v>1000</v>
      </c>
      <c r="D313" s="82" t="s">
        <v>1001</v>
      </c>
      <c r="E313" s="82" t="s">
        <v>813</v>
      </c>
      <c r="F313" s="82" t="s">
        <v>814</v>
      </c>
      <c r="G313" s="82" t="s">
        <v>815</v>
      </c>
    </row>
    <row r="314" spans="1:7" x14ac:dyDescent="0.15">
      <c r="A314" s="82">
        <v>313</v>
      </c>
      <c r="B314" s="82" t="s">
        <v>979</v>
      </c>
      <c r="C314" s="82" t="s">
        <v>1000</v>
      </c>
      <c r="D314" s="82" t="s">
        <v>1001</v>
      </c>
      <c r="E314" s="82" t="s">
        <v>736</v>
      </c>
      <c r="F314" s="82" t="s">
        <v>737</v>
      </c>
      <c r="G314" s="82" t="s">
        <v>738</v>
      </c>
    </row>
    <row r="315" spans="1:7" x14ac:dyDescent="0.15">
      <c r="A315" s="82">
        <v>314</v>
      </c>
      <c r="B315" s="82" t="s">
        <v>979</v>
      </c>
      <c r="C315" s="82" t="s">
        <v>1000</v>
      </c>
      <c r="D315" s="82" t="s">
        <v>1001</v>
      </c>
      <c r="E315" s="82" t="s">
        <v>739</v>
      </c>
      <c r="F315" s="82" t="s">
        <v>740</v>
      </c>
      <c r="G315" s="82" t="s">
        <v>741</v>
      </c>
    </row>
    <row r="316" spans="1:7" x14ac:dyDescent="0.15">
      <c r="A316" s="82">
        <v>315</v>
      </c>
      <c r="B316" s="82" t="s">
        <v>979</v>
      </c>
      <c r="C316" s="82" t="s">
        <v>1002</v>
      </c>
      <c r="D316" s="82" t="s">
        <v>1003</v>
      </c>
      <c r="E316" s="82" t="s">
        <v>726</v>
      </c>
      <c r="F316" s="82" t="s">
        <v>727</v>
      </c>
      <c r="G316" s="82" t="s">
        <v>728</v>
      </c>
    </row>
    <row r="317" spans="1:7" x14ac:dyDescent="0.15">
      <c r="A317" s="82">
        <v>316</v>
      </c>
      <c r="B317" s="82" t="s">
        <v>979</v>
      </c>
      <c r="C317" s="82" t="s">
        <v>1002</v>
      </c>
      <c r="D317" s="82" t="s">
        <v>1003</v>
      </c>
      <c r="E317" s="82" t="s">
        <v>813</v>
      </c>
      <c r="F317" s="82" t="s">
        <v>814</v>
      </c>
      <c r="G317" s="82" t="s">
        <v>815</v>
      </c>
    </row>
    <row r="318" spans="1:7" x14ac:dyDescent="0.15">
      <c r="A318" s="82">
        <v>317</v>
      </c>
      <c r="B318" s="82" t="s">
        <v>979</v>
      </c>
      <c r="C318" s="82" t="s">
        <v>1002</v>
      </c>
      <c r="D318" s="82" t="s">
        <v>1003</v>
      </c>
      <c r="E318" s="82" t="s">
        <v>736</v>
      </c>
      <c r="F318" s="82" t="s">
        <v>737</v>
      </c>
      <c r="G318" s="82" t="s">
        <v>738</v>
      </c>
    </row>
    <row r="319" spans="1:7" x14ac:dyDescent="0.15">
      <c r="A319" s="82">
        <v>318</v>
      </c>
      <c r="B319" s="82" t="s">
        <v>979</v>
      </c>
      <c r="C319" s="82" t="s">
        <v>1002</v>
      </c>
      <c r="D319" s="82" t="s">
        <v>1003</v>
      </c>
      <c r="E319" s="82" t="s">
        <v>739</v>
      </c>
      <c r="F319" s="82" t="s">
        <v>740</v>
      </c>
      <c r="G319" s="82" t="s">
        <v>741</v>
      </c>
    </row>
    <row r="320" spans="1:7" x14ac:dyDescent="0.15">
      <c r="A320" s="82">
        <v>319</v>
      </c>
      <c r="B320" s="82" t="s">
        <v>979</v>
      </c>
      <c r="C320" s="82" t="s">
        <v>1004</v>
      </c>
      <c r="D320" s="82" t="s">
        <v>1005</v>
      </c>
      <c r="E320" s="82" t="s">
        <v>726</v>
      </c>
      <c r="F320" s="82" t="s">
        <v>727</v>
      </c>
      <c r="G320" s="82" t="s">
        <v>728</v>
      </c>
    </row>
    <row r="321" spans="1:7" x14ac:dyDescent="0.15">
      <c r="A321" s="82">
        <v>320</v>
      </c>
      <c r="B321" s="82" t="s">
        <v>979</v>
      </c>
      <c r="C321" s="82" t="s">
        <v>1004</v>
      </c>
      <c r="D321" s="82" t="s">
        <v>1005</v>
      </c>
      <c r="E321" s="82" t="s">
        <v>813</v>
      </c>
      <c r="F321" s="82" t="s">
        <v>814</v>
      </c>
      <c r="G321" s="82" t="s">
        <v>815</v>
      </c>
    </row>
    <row r="322" spans="1:7" x14ac:dyDescent="0.15">
      <c r="A322" s="82">
        <v>321</v>
      </c>
      <c r="B322" s="82" t="s">
        <v>979</v>
      </c>
      <c r="C322" s="82" t="s">
        <v>1004</v>
      </c>
      <c r="D322" s="82" t="s">
        <v>1005</v>
      </c>
      <c r="E322" s="82" t="s">
        <v>736</v>
      </c>
      <c r="F322" s="82" t="s">
        <v>737</v>
      </c>
      <c r="G322" s="82" t="s">
        <v>738</v>
      </c>
    </row>
    <row r="323" spans="1:7" x14ac:dyDescent="0.15">
      <c r="A323" s="82">
        <v>322</v>
      </c>
      <c r="B323" s="82" t="s">
        <v>979</v>
      </c>
      <c r="C323" s="82" t="s">
        <v>1004</v>
      </c>
      <c r="D323" s="82" t="s">
        <v>1005</v>
      </c>
      <c r="E323" s="82" t="s">
        <v>739</v>
      </c>
      <c r="F323" s="82" t="s">
        <v>740</v>
      </c>
      <c r="G323" s="82" t="s">
        <v>741</v>
      </c>
    </row>
    <row r="324" spans="1:7" x14ac:dyDescent="0.15">
      <c r="A324" s="82">
        <v>323</v>
      </c>
      <c r="B324" s="82" t="s">
        <v>979</v>
      </c>
      <c r="C324" s="82" t="s">
        <v>1006</v>
      </c>
      <c r="D324" s="82" t="s">
        <v>1007</v>
      </c>
      <c r="E324" s="82" t="s">
        <v>726</v>
      </c>
      <c r="F324" s="82" t="s">
        <v>727</v>
      </c>
      <c r="G324" s="82" t="s">
        <v>728</v>
      </c>
    </row>
    <row r="325" spans="1:7" x14ac:dyDescent="0.15">
      <c r="A325" s="82">
        <v>324</v>
      </c>
      <c r="B325" s="82" t="s">
        <v>979</v>
      </c>
      <c r="C325" s="82" t="s">
        <v>1006</v>
      </c>
      <c r="D325" s="82" t="s">
        <v>1007</v>
      </c>
      <c r="E325" s="82" t="s">
        <v>813</v>
      </c>
      <c r="F325" s="82" t="s">
        <v>814</v>
      </c>
      <c r="G325" s="82" t="s">
        <v>815</v>
      </c>
    </row>
    <row r="326" spans="1:7" x14ac:dyDescent="0.15">
      <c r="A326" s="82">
        <v>325</v>
      </c>
      <c r="B326" s="82" t="s">
        <v>979</v>
      </c>
      <c r="C326" s="82" t="s">
        <v>1006</v>
      </c>
      <c r="D326" s="82" t="s">
        <v>1007</v>
      </c>
      <c r="E326" s="82" t="s">
        <v>736</v>
      </c>
      <c r="F326" s="82" t="s">
        <v>737</v>
      </c>
      <c r="G326" s="82" t="s">
        <v>738</v>
      </c>
    </row>
    <row r="327" spans="1:7" x14ac:dyDescent="0.15">
      <c r="A327" s="82">
        <v>326</v>
      </c>
      <c r="B327" s="82" t="s">
        <v>979</v>
      </c>
      <c r="C327" s="82" t="s">
        <v>1006</v>
      </c>
      <c r="D327" s="82" t="s">
        <v>1007</v>
      </c>
      <c r="E327" s="82" t="s">
        <v>739</v>
      </c>
      <c r="F327" s="82" t="s">
        <v>740</v>
      </c>
      <c r="G327" s="82" t="s">
        <v>741</v>
      </c>
    </row>
    <row r="328" spans="1:7" x14ac:dyDescent="0.15">
      <c r="A328" s="82">
        <v>327</v>
      </c>
      <c r="B328" s="82" t="s">
        <v>979</v>
      </c>
      <c r="C328" s="82" t="s">
        <v>1008</v>
      </c>
      <c r="D328" s="82" t="s">
        <v>1009</v>
      </c>
      <c r="E328" s="82" t="s">
        <v>726</v>
      </c>
      <c r="F328" s="82" t="s">
        <v>727</v>
      </c>
      <c r="G328" s="82" t="s">
        <v>728</v>
      </c>
    </row>
    <row r="329" spans="1:7" x14ac:dyDescent="0.15">
      <c r="A329" s="82">
        <v>328</v>
      </c>
      <c r="B329" s="82" t="s">
        <v>979</v>
      </c>
      <c r="C329" s="82" t="s">
        <v>1008</v>
      </c>
      <c r="D329" s="82" t="s">
        <v>1009</v>
      </c>
      <c r="E329" s="82" t="s">
        <v>813</v>
      </c>
      <c r="F329" s="82" t="s">
        <v>814</v>
      </c>
      <c r="G329" s="82" t="s">
        <v>815</v>
      </c>
    </row>
    <row r="330" spans="1:7" x14ac:dyDescent="0.15">
      <c r="A330" s="82">
        <v>329</v>
      </c>
      <c r="B330" s="82" t="s">
        <v>979</v>
      </c>
      <c r="C330" s="82" t="s">
        <v>1008</v>
      </c>
      <c r="D330" s="82" t="s">
        <v>1009</v>
      </c>
      <c r="E330" s="82" t="s">
        <v>736</v>
      </c>
      <c r="F330" s="82" t="s">
        <v>737</v>
      </c>
      <c r="G330" s="82" t="s">
        <v>738</v>
      </c>
    </row>
    <row r="331" spans="1:7" x14ac:dyDescent="0.15">
      <c r="A331" s="82">
        <v>330</v>
      </c>
      <c r="B331" s="82" t="s">
        <v>979</v>
      </c>
      <c r="C331" s="82" t="s">
        <v>1008</v>
      </c>
      <c r="D331" s="82" t="s">
        <v>1009</v>
      </c>
      <c r="E331" s="82" t="s">
        <v>739</v>
      </c>
      <c r="F331" s="82" t="s">
        <v>740</v>
      </c>
      <c r="G331" s="82" t="s">
        <v>741</v>
      </c>
    </row>
    <row r="332" spans="1:7" x14ac:dyDescent="0.15">
      <c r="A332" s="82">
        <v>331</v>
      </c>
      <c r="B332" s="82" t="s">
        <v>1010</v>
      </c>
      <c r="C332" s="82" t="s">
        <v>1012</v>
      </c>
      <c r="D332" s="82" t="s">
        <v>1013</v>
      </c>
      <c r="E332" s="82" t="s">
        <v>726</v>
      </c>
      <c r="F332" s="82" t="s">
        <v>727</v>
      </c>
      <c r="G332" s="82" t="s">
        <v>728</v>
      </c>
    </row>
    <row r="333" spans="1:7" x14ac:dyDescent="0.15">
      <c r="A333" s="82">
        <v>332</v>
      </c>
      <c r="B333" s="82" t="s">
        <v>1010</v>
      </c>
      <c r="C333" s="82" t="s">
        <v>1012</v>
      </c>
      <c r="D333" s="82" t="s">
        <v>1013</v>
      </c>
      <c r="E333" s="82" t="s">
        <v>1014</v>
      </c>
      <c r="F333" s="82" t="s">
        <v>1015</v>
      </c>
      <c r="G333" s="82" t="s">
        <v>748</v>
      </c>
    </row>
    <row r="334" spans="1:7" x14ac:dyDescent="0.15">
      <c r="A334" s="82">
        <v>333</v>
      </c>
      <c r="B334" s="82" t="s">
        <v>1010</v>
      </c>
      <c r="C334" s="82" t="s">
        <v>1012</v>
      </c>
      <c r="D334" s="82" t="s">
        <v>1013</v>
      </c>
      <c r="E334" s="82" t="s">
        <v>1016</v>
      </c>
      <c r="F334" s="82" t="s">
        <v>1017</v>
      </c>
      <c r="G334" s="82" t="s">
        <v>1018</v>
      </c>
    </row>
    <row r="335" spans="1:7" x14ac:dyDescent="0.15">
      <c r="A335" s="82">
        <v>334</v>
      </c>
      <c r="B335" s="82" t="s">
        <v>1010</v>
      </c>
      <c r="C335" s="82" t="s">
        <v>1012</v>
      </c>
      <c r="D335" s="82" t="s">
        <v>1013</v>
      </c>
      <c r="E335" s="82" t="s">
        <v>1019</v>
      </c>
      <c r="F335" s="82" t="s">
        <v>1020</v>
      </c>
      <c r="G335" s="82" t="s">
        <v>1021</v>
      </c>
    </row>
    <row r="336" spans="1:7" x14ac:dyDescent="0.15">
      <c r="A336" s="82">
        <v>335</v>
      </c>
      <c r="B336" s="82" t="s">
        <v>1010</v>
      </c>
      <c r="C336" s="82" t="s">
        <v>1012</v>
      </c>
      <c r="D336" s="82" t="s">
        <v>1013</v>
      </c>
      <c r="E336" s="82" t="s">
        <v>1022</v>
      </c>
      <c r="F336" s="82" t="s">
        <v>1023</v>
      </c>
      <c r="G336" s="82" t="s">
        <v>1018</v>
      </c>
    </row>
    <row r="337" spans="1:7" x14ac:dyDescent="0.15">
      <c r="A337" s="82">
        <v>336</v>
      </c>
      <c r="B337" s="82" t="s">
        <v>1010</v>
      </c>
      <c r="C337" s="82" t="s">
        <v>1012</v>
      </c>
      <c r="D337" s="82" t="s">
        <v>1013</v>
      </c>
      <c r="E337" s="82" t="s">
        <v>736</v>
      </c>
      <c r="F337" s="82" t="s">
        <v>737</v>
      </c>
      <c r="G337" s="82" t="s">
        <v>738</v>
      </c>
    </row>
    <row r="338" spans="1:7" x14ac:dyDescent="0.15">
      <c r="A338" s="82">
        <v>337</v>
      </c>
      <c r="B338" s="82" t="s">
        <v>1010</v>
      </c>
      <c r="C338" s="82" t="s">
        <v>1012</v>
      </c>
      <c r="D338" s="82" t="s">
        <v>1013</v>
      </c>
      <c r="E338" s="82" t="s">
        <v>739</v>
      </c>
      <c r="F338" s="82" t="s">
        <v>740</v>
      </c>
      <c r="G338" s="82" t="s">
        <v>741</v>
      </c>
    </row>
    <row r="339" spans="1:7" x14ac:dyDescent="0.15">
      <c r="A339" s="82">
        <v>338</v>
      </c>
      <c r="B339" s="82" t="s">
        <v>1010</v>
      </c>
      <c r="C339" s="82" t="s">
        <v>1024</v>
      </c>
      <c r="D339" s="82" t="s">
        <v>1025</v>
      </c>
      <c r="E339" s="82" t="s">
        <v>726</v>
      </c>
      <c r="F339" s="82" t="s">
        <v>727</v>
      </c>
      <c r="G339" s="82" t="s">
        <v>728</v>
      </c>
    </row>
    <row r="340" spans="1:7" x14ac:dyDescent="0.15">
      <c r="A340" s="82">
        <v>339</v>
      </c>
      <c r="B340" s="82" t="s">
        <v>1010</v>
      </c>
      <c r="C340" s="82" t="s">
        <v>1024</v>
      </c>
      <c r="D340" s="82" t="s">
        <v>1025</v>
      </c>
      <c r="E340" s="82" t="s">
        <v>736</v>
      </c>
      <c r="F340" s="82" t="s">
        <v>737</v>
      </c>
      <c r="G340" s="82" t="s">
        <v>738</v>
      </c>
    </row>
    <row r="341" spans="1:7" x14ac:dyDescent="0.15">
      <c r="A341" s="82">
        <v>340</v>
      </c>
      <c r="B341" s="82" t="s">
        <v>1010</v>
      </c>
      <c r="C341" s="82" t="s">
        <v>1024</v>
      </c>
      <c r="D341" s="82" t="s">
        <v>1025</v>
      </c>
      <c r="E341" s="82" t="s">
        <v>739</v>
      </c>
      <c r="F341" s="82" t="s">
        <v>740</v>
      </c>
      <c r="G341" s="82" t="s">
        <v>741</v>
      </c>
    </row>
    <row r="342" spans="1:7" x14ac:dyDescent="0.15">
      <c r="A342" s="82">
        <v>341</v>
      </c>
      <c r="B342" s="82" t="s">
        <v>1026</v>
      </c>
      <c r="C342" s="82" t="s">
        <v>1026</v>
      </c>
      <c r="D342" s="82" t="s">
        <v>1027</v>
      </c>
      <c r="E342" s="82" t="s">
        <v>1028</v>
      </c>
      <c r="F342" s="82" t="s">
        <v>1029</v>
      </c>
      <c r="G342" s="82" t="s">
        <v>1030</v>
      </c>
    </row>
    <row r="343" spans="1:7" x14ac:dyDescent="0.15">
      <c r="A343" s="82">
        <v>342</v>
      </c>
      <c r="B343" s="82" t="s">
        <v>1026</v>
      </c>
      <c r="C343" s="82" t="s">
        <v>1026</v>
      </c>
      <c r="D343" s="82" t="s">
        <v>1027</v>
      </c>
      <c r="E343" s="82" t="s">
        <v>1031</v>
      </c>
      <c r="F343" s="82" t="s">
        <v>1032</v>
      </c>
      <c r="G343" s="82" t="s">
        <v>748</v>
      </c>
    </row>
    <row r="344" spans="1:7" x14ac:dyDescent="0.15">
      <c r="A344" s="82">
        <v>343</v>
      </c>
      <c r="B344" s="82" t="s">
        <v>1026</v>
      </c>
      <c r="C344" s="82" t="s">
        <v>1026</v>
      </c>
      <c r="D344" s="82" t="s">
        <v>1027</v>
      </c>
      <c r="E344" s="82" t="s">
        <v>1033</v>
      </c>
      <c r="F344" s="82" t="s">
        <v>1034</v>
      </c>
      <c r="G344" s="82" t="s">
        <v>1030</v>
      </c>
    </row>
    <row r="345" spans="1:7" x14ac:dyDescent="0.15">
      <c r="A345" s="82">
        <v>344</v>
      </c>
      <c r="B345" s="82" t="s">
        <v>1026</v>
      </c>
      <c r="C345" s="82" t="s">
        <v>1026</v>
      </c>
      <c r="D345" s="82" t="s">
        <v>1027</v>
      </c>
      <c r="E345" s="82" t="s">
        <v>843</v>
      </c>
      <c r="F345" s="82" t="s">
        <v>844</v>
      </c>
      <c r="G345" s="82" t="s">
        <v>845</v>
      </c>
    </row>
    <row r="346" spans="1:7" x14ac:dyDescent="0.15">
      <c r="A346" s="82">
        <v>345</v>
      </c>
      <c r="B346" s="82" t="s">
        <v>1026</v>
      </c>
      <c r="C346" s="82" t="s">
        <v>1026</v>
      </c>
      <c r="D346" s="82" t="s">
        <v>1027</v>
      </c>
      <c r="E346" s="82" t="s">
        <v>1035</v>
      </c>
      <c r="F346" s="82" t="s">
        <v>1036</v>
      </c>
      <c r="G346" s="82" t="s">
        <v>1037</v>
      </c>
    </row>
    <row r="347" spans="1:7" x14ac:dyDescent="0.15">
      <c r="A347" s="82">
        <v>346</v>
      </c>
      <c r="B347" s="82" t="s">
        <v>1026</v>
      </c>
      <c r="C347" s="82" t="s">
        <v>1026</v>
      </c>
      <c r="D347" s="82" t="s">
        <v>1027</v>
      </c>
      <c r="E347" s="82" t="s">
        <v>726</v>
      </c>
      <c r="F347" s="82" t="s">
        <v>727</v>
      </c>
      <c r="G347" s="82" t="s">
        <v>728</v>
      </c>
    </row>
    <row r="348" spans="1:7" x14ac:dyDescent="0.15">
      <c r="A348" s="82">
        <v>347</v>
      </c>
      <c r="B348" s="82" t="s">
        <v>1026</v>
      </c>
      <c r="C348" s="82" t="s">
        <v>1026</v>
      </c>
      <c r="D348" s="82" t="s">
        <v>1027</v>
      </c>
      <c r="E348" s="82" t="s">
        <v>1038</v>
      </c>
      <c r="F348" s="82" t="s">
        <v>1039</v>
      </c>
      <c r="G348" s="82" t="s">
        <v>748</v>
      </c>
    </row>
    <row r="349" spans="1:7" x14ac:dyDescent="0.15">
      <c r="A349" s="82">
        <v>348</v>
      </c>
      <c r="B349" s="82" t="s">
        <v>1026</v>
      </c>
      <c r="C349" s="82" t="s">
        <v>1026</v>
      </c>
      <c r="D349" s="82" t="s">
        <v>1027</v>
      </c>
      <c r="E349" s="82" t="s">
        <v>1040</v>
      </c>
      <c r="F349" s="82" t="s">
        <v>1041</v>
      </c>
      <c r="G349" s="82" t="s">
        <v>748</v>
      </c>
    </row>
    <row r="350" spans="1:7" x14ac:dyDescent="0.15">
      <c r="A350" s="82">
        <v>349</v>
      </c>
      <c r="B350" s="82" t="s">
        <v>1026</v>
      </c>
      <c r="C350" s="82" t="s">
        <v>1026</v>
      </c>
      <c r="D350" s="82" t="s">
        <v>1027</v>
      </c>
      <c r="E350" s="82" t="s">
        <v>1042</v>
      </c>
      <c r="F350" s="82" t="s">
        <v>1043</v>
      </c>
      <c r="G350" s="82" t="s">
        <v>748</v>
      </c>
    </row>
    <row r="351" spans="1:7" x14ac:dyDescent="0.15">
      <c r="A351" s="82">
        <v>350</v>
      </c>
      <c r="B351" s="82" t="s">
        <v>1026</v>
      </c>
      <c r="C351" s="82" t="s">
        <v>1026</v>
      </c>
      <c r="D351" s="82" t="s">
        <v>1027</v>
      </c>
      <c r="E351" s="82" t="s">
        <v>1044</v>
      </c>
      <c r="F351" s="82" t="s">
        <v>1045</v>
      </c>
      <c r="G351" s="82" t="s">
        <v>1046</v>
      </c>
    </row>
    <row r="352" spans="1:7" x14ac:dyDescent="0.15">
      <c r="A352" s="82">
        <v>351</v>
      </c>
      <c r="B352" s="82" t="s">
        <v>1026</v>
      </c>
      <c r="C352" s="82" t="s">
        <v>1026</v>
      </c>
      <c r="D352" s="82" t="s">
        <v>1027</v>
      </c>
      <c r="E352" s="82" t="s">
        <v>1047</v>
      </c>
      <c r="F352" s="82" t="s">
        <v>1048</v>
      </c>
      <c r="G352" s="82" t="s">
        <v>748</v>
      </c>
    </row>
    <row r="353" spans="1:7" x14ac:dyDescent="0.15">
      <c r="A353" s="82">
        <v>352</v>
      </c>
      <c r="B353" s="82" t="s">
        <v>1026</v>
      </c>
      <c r="C353" s="82" t="s">
        <v>1026</v>
      </c>
      <c r="D353" s="82" t="s">
        <v>1027</v>
      </c>
      <c r="E353" s="82" t="s">
        <v>1049</v>
      </c>
      <c r="F353" s="82" t="s">
        <v>1050</v>
      </c>
      <c r="G353" s="82" t="s">
        <v>1030</v>
      </c>
    </row>
    <row r="354" spans="1:7" x14ac:dyDescent="0.15">
      <c r="A354" s="82">
        <v>353</v>
      </c>
      <c r="B354" s="82" t="s">
        <v>1026</v>
      </c>
      <c r="C354" s="82" t="s">
        <v>1026</v>
      </c>
      <c r="D354" s="82" t="s">
        <v>1027</v>
      </c>
      <c r="E354" s="82" t="s">
        <v>1051</v>
      </c>
      <c r="F354" s="82" t="s">
        <v>1052</v>
      </c>
      <c r="G354" s="82" t="s">
        <v>1030</v>
      </c>
    </row>
    <row r="355" spans="1:7" x14ac:dyDescent="0.15">
      <c r="A355" s="82">
        <v>354</v>
      </c>
      <c r="B355" s="82" t="s">
        <v>1026</v>
      </c>
      <c r="C355" s="82" t="s">
        <v>1026</v>
      </c>
      <c r="D355" s="82" t="s">
        <v>1027</v>
      </c>
      <c r="E355" s="82" t="s">
        <v>1053</v>
      </c>
      <c r="F355" s="82" t="s">
        <v>1054</v>
      </c>
      <c r="G355" s="82" t="s">
        <v>748</v>
      </c>
    </row>
    <row r="356" spans="1:7" x14ac:dyDescent="0.15">
      <c r="A356" s="82">
        <v>355</v>
      </c>
      <c r="B356" s="82" t="s">
        <v>1026</v>
      </c>
      <c r="C356" s="82" t="s">
        <v>1026</v>
      </c>
      <c r="D356" s="82" t="s">
        <v>1027</v>
      </c>
      <c r="E356" s="82" t="s">
        <v>1055</v>
      </c>
      <c r="F356" s="82" t="s">
        <v>1056</v>
      </c>
      <c r="G356" s="82" t="s">
        <v>1057</v>
      </c>
    </row>
    <row r="357" spans="1:7" x14ac:dyDescent="0.15">
      <c r="A357" s="82">
        <v>356</v>
      </c>
      <c r="B357" s="82" t="s">
        <v>1026</v>
      </c>
      <c r="C357" s="82" t="s">
        <v>1026</v>
      </c>
      <c r="D357" s="82" t="s">
        <v>1027</v>
      </c>
      <c r="E357" s="82" t="s">
        <v>736</v>
      </c>
      <c r="F357" s="82" t="s">
        <v>737</v>
      </c>
      <c r="G357" s="82" t="s">
        <v>738</v>
      </c>
    </row>
    <row r="358" spans="1:7" x14ac:dyDescent="0.15">
      <c r="A358" s="82">
        <v>357</v>
      </c>
      <c r="B358" s="82" t="s">
        <v>1026</v>
      </c>
      <c r="C358" s="82" t="s">
        <v>1026</v>
      </c>
      <c r="D358" s="82" t="s">
        <v>1027</v>
      </c>
      <c r="E358" s="82" t="s">
        <v>739</v>
      </c>
      <c r="F358" s="82" t="s">
        <v>740</v>
      </c>
      <c r="G358" s="82" t="s">
        <v>741</v>
      </c>
    </row>
    <row r="359" spans="1:7" x14ac:dyDescent="0.15">
      <c r="A359" s="82">
        <v>358</v>
      </c>
      <c r="B359" s="82" t="s">
        <v>1026</v>
      </c>
      <c r="C359" s="82" t="s">
        <v>1026</v>
      </c>
      <c r="D359" s="82" t="s">
        <v>1027</v>
      </c>
      <c r="E359" s="82" t="s">
        <v>1058</v>
      </c>
      <c r="F359" s="82" t="s">
        <v>1059</v>
      </c>
      <c r="G359" s="82" t="s">
        <v>1060</v>
      </c>
    </row>
    <row r="360" spans="1:7" x14ac:dyDescent="0.15">
      <c r="A360" s="82">
        <v>359</v>
      </c>
      <c r="B360" s="82" t="s">
        <v>1026</v>
      </c>
      <c r="C360" s="82" t="s">
        <v>1026</v>
      </c>
      <c r="D360" s="82" t="s">
        <v>1027</v>
      </c>
      <c r="E360" s="82" t="s">
        <v>1061</v>
      </c>
      <c r="F360" s="82" t="s">
        <v>1062</v>
      </c>
      <c r="G360" s="82" t="s">
        <v>1063</v>
      </c>
    </row>
    <row r="361" spans="1:7" x14ac:dyDescent="0.15">
      <c r="A361" s="82">
        <v>360</v>
      </c>
      <c r="B361" s="82" t="s">
        <v>1064</v>
      </c>
      <c r="C361" s="82" t="s">
        <v>1064</v>
      </c>
      <c r="D361" s="82" t="s">
        <v>1065</v>
      </c>
      <c r="E361" s="82" t="s">
        <v>843</v>
      </c>
      <c r="F361" s="82" t="s">
        <v>844</v>
      </c>
      <c r="G361" s="82" t="s">
        <v>845</v>
      </c>
    </row>
    <row r="362" spans="1:7" x14ac:dyDescent="0.15">
      <c r="A362" s="82">
        <v>361</v>
      </c>
      <c r="B362" s="82" t="s">
        <v>1064</v>
      </c>
      <c r="C362" s="82" t="s">
        <v>1064</v>
      </c>
      <c r="D362" s="82" t="s">
        <v>1065</v>
      </c>
      <c r="E362" s="82" t="s">
        <v>726</v>
      </c>
      <c r="F362" s="82" t="s">
        <v>727</v>
      </c>
      <c r="G362" s="82" t="s">
        <v>728</v>
      </c>
    </row>
    <row r="363" spans="1:7" x14ac:dyDescent="0.15">
      <c r="A363" s="82">
        <v>362</v>
      </c>
      <c r="B363" s="82" t="s">
        <v>1064</v>
      </c>
      <c r="C363" s="82" t="s">
        <v>1064</v>
      </c>
      <c r="D363" s="82" t="s">
        <v>1065</v>
      </c>
      <c r="E363" s="82" t="s">
        <v>1066</v>
      </c>
      <c r="F363" s="82" t="s">
        <v>1067</v>
      </c>
      <c r="G363" s="82" t="s">
        <v>900</v>
      </c>
    </row>
    <row r="364" spans="1:7" x14ac:dyDescent="0.15">
      <c r="A364" s="82">
        <v>363</v>
      </c>
      <c r="B364" s="82" t="s">
        <v>1064</v>
      </c>
      <c r="C364" s="82" t="s">
        <v>1064</v>
      </c>
      <c r="D364" s="82" t="s">
        <v>1065</v>
      </c>
      <c r="E364" s="82" t="s">
        <v>905</v>
      </c>
      <c r="F364" s="82" t="s">
        <v>906</v>
      </c>
      <c r="G364" s="82" t="s">
        <v>900</v>
      </c>
    </row>
    <row r="365" spans="1:7" x14ac:dyDescent="0.15">
      <c r="A365" s="82">
        <v>364</v>
      </c>
      <c r="B365" s="82" t="s">
        <v>1064</v>
      </c>
      <c r="C365" s="82" t="s">
        <v>1064</v>
      </c>
      <c r="D365" s="82" t="s">
        <v>1065</v>
      </c>
      <c r="E365" s="82" t="s">
        <v>813</v>
      </c>
      <c r="F365" s="82" t="s">
        <v>814</v>
      </c>
      <c r="G365" s="82" t="s">
        <v>815</v>
      </c>
    </row>
    <row r="366" spans="1:7" x14ac:dyDescent="0.15">
      <c r="A366" s="82">
        <v>365</v>
      </c>
      <c r="B366" s="82" t="s">
        <v>1064</v>
      </c>
      <c r="C366" s="82" t="s">
        <v>1064</v>
      </c>
      <c r="D366" s="82" t="s">
        <v>1065</v>
      </c>
      <c r="E366" s="82" t="s">
        <v>1068</v>
      </c>
      <c r="F366" s="82" t="s">
        <v>1069</v>
      </c>
      <c r="G366" s="82" t="s">
        <v>900</v>
      </c>
    </row>
    <row r="367" spans="1:7" x14ac:dyDescent="0.15">
      <c r="A367" s="82">
        <v>366</v>
      </c>
      <c r="B367" s="82" t="s">
        <v>1064</v>
      </c>
      <c r="C367" s="82" t="s">
        <v>1064</v>
      </c>
      <c r="D367" s="82" t="s">
        <v>1065</v>
      </c>
      <c r="E367" s="82" t="s">
        <v>736</v>
      </c>
      <c r="F367" s="82" t="s">
        <v>737</v>
      </c>
      <c r="G367" s="82" t="s">
        <v>738</v>
      </c>
    </row>
    <row r="368" spans="1:7" x14ac:dyDescent="0.15">
      <c r="A368" s="82">
        <v>367</v>
      </c>
      <c r="B368" s="82" t="s">
        <v>1064</v>
      </c>
      <c r="C368" s="82" t="s">
        <v>1064</v>
      </c>
      <c r="D368" s="82" t="s">
        <v>1065</v>
      </c>
      <c r="E368" s="82" t="s">
        <v>739</v>
      </c>
      <c r="F368" s="82" t="s">
        <v>740</v>
      </c>
      <c r="G368" s="82" t="s">
        <v>741</v>
      </c>
    </row>
    <row r="369" spans="1:7" x14ac:dyDescent="0.15">
      <c r="A369" s="82">
        <v>368</v>
      </c>
      <c r="B369" s="82" t="s">
        <v>1070</v>
      </c>
      <c r="C369" s="82" t="s">
        <v>1070</v>
      </c>
      <c r="D369" s="82" t="s">
        <v>1071</v>
      </c>
      <c r="E369" s="82" t="s">
        <v>726</v>
      </c>
      <c r="F369" s="82" t="s">
        <v>727</v>
      </c>
      <c r="G369" s="82" t="s">
        <v>728</v>
      </c>
    </row>
    <row r="370" spans="1:7" x14ac:dyDescent="0.15">
      <c r="A370" s="82">
        <v>369</v>
      </c>
      <c r="B370" s="82" t="s">
        <v>1070</v>
      </c>
      <c r="C370" s="82" t="s">
        <v>1070</v>
      </c>
      <c r="D370" s="82" t="s">
        <v>1071</v>
      </c>
      <c r="E370" s="82" t="s">
        <v>1072</v>
      </c>
      <c r="F370" s="82" t="s">
        <v>1073</v>
      </c>
      <c r="G370" s="82" t="s">
        <v>1074</v>
      </c>
    </row>
    <row r="371" spans="1:7" x14ac:dyDescent="0.15">
      <c r="A371" s="82">
        <v>370</v>
      </c>
      <c r="B371" s="82" t="s">
        <v>1070</v>
      </c>
      <c r="C371" s="82" t="s">
        <v>1070</v>
      </c>
      <c r="D371" s="82" t="s">
        <v>1071</v>
      </c>
      <c r="E371" s="82" t="s">
        <v>1075</v>
      </c>
      <c r="F371" s="82" t="s">
        <v>1076</v>
      </c>
      <c r="G371" s="82" t="s">
        <v>1074</v>
      </c>
    </row>
    <row r="372" spans="1:7" x14ac:dyDescent="0.15">
      <c r="A372" s="82">
        <v>371</v>
      </c>
      <c r="B372" s="82" t="s">
        <v>1070</v>
      </c>
      <c r="C372" s="82" t="s">
        <v>1070</v>
      </c>
      <c r="D372" s="82" t="s">
        <v>1071</v>
      </c>
      <c r="E372" s="82" t="s">
        <v>1077</v>
      </c>
      <c r="F372" s="82" t="s">
        <v>1078</v>
      </c>
      <c r="G372" s="82" t="s">
        <v>1079</v>
      </c>
    </row>
    <row r="373" spans="1:7" x14ac:dyDescent="0.15">
      <c r="A373" s="82">
        <v>372</v>
      </c>
      <c r="B373" s="82" t="s">
        <v>1070</v>
      </c>
      <c r="C373" s="82" t="s">
        <v>1070</v>
      </c>
      <c r="D373" s="82" t="s">
        <v>1071</v>
      </c>
      <c r="E373" s="82" t="s">
        <v>1080</v>
      </c>
      <c r="F373" s="82" t="s">
        <v>1081</v>
      </c>
      <c r="G373" s="82" t="s">
        <v>1082</v>
      </c>
    </row>
    <row r="374" spans="1:7" x14ac:dyDescent="0.15">
      <c r="A374" s="82">
        <v>373</v>
      </c>
      <c r="B374" s="82" t="s">
        <v>1070</v>
      </c>
      <c r="C374" s="82" t="s">
        <v>1070</v>
      </c>
      <c r="D374" s="82" t="s">
        <v>1071</v>
      </c>
      <c r="E374" s="82" t="s">
        <v>736</v>
      </c>
      <c r="F374" s="82" t="s">
        <v>737</v>
      </c>
      <c r="G374" s="82" t="s">
        <v>738</v>
      </c>
    </row>
    <row r="375" spans="1:7" x14ac:dyDescent="0.15">
      <c r="A375" s="82">
        <v>374</v>
      </c>
      <c r="B375" s="82" t="s">
        <v>1070</v>
      </c>
      <c r="C375" s="82" t="s">
        <v>1070</v>
      </c>
      <c r="D375" s="82" t="s">
        <v>1071</v>
      </c>
      <c r="E375" s="82" t="s">
        <v>739</v>
      </c>
      <c r="F375" s="82" t="s">
        <v>740</v>
      </c>
      <c r="G375" s="82" t="s">
        <v>741</v>
      </c>
    </row>
    <row r="376" spans="1:7" x14ac:dyDescent="0.15">
      <c r="A376" s="82">
        <v>375</v>
      </c>
      <c r="B376" s="82" t="s">
        <v>1070</v>
      </c>
      <c r="C376" s="82" t="s">
        <v>1070</v>
      </c>
      <c r="D376" s="82" t="s">
        <v>1071</v>
      </c>
      <c r="E376" s="82" t="s">
        <v>1083</v>
      </c>
      <c r="F376" s="82" t="s">
        <v>1084</v>
      </c>
      <c r="G376" s="82" t="s">
        <v>1085</v>
      </c>
    </row>
    <row r="377" spans="1:7" x14ac:dyDescent="0.15">
      <c r="A377" s="82">
        <v>376</v>
      </c>
      <c r="B377" s="82" t="s">
        <v>1086</v>
      </c>
      <c r="C377" s="82" t="s">
        <v>1086</v>
      </c>
      <c r="D377" s="82" t="s">
        <v>1087</v>
      </c>
      <c r="E377" s="82" t="s">
        <v>726</v>
      </c>
      <c r="F377" s="82" t="s">
        <v>727</v>
      </c>
      <c r="G377" s="82" t="s">
        <v>728</v>
      </c>
    </row>
    <row r="378" spans="1:7" x14ac:dyDescent="0.15">
      <c r="A378" s="82">
        <v>377</v>
      </c>
      <c r="B378" s="82" t="s">
        <v>1086</v>
      </c>
      <c r="C378" s="82" t="s">
        <v>1086</v>
      </c>
      <c r="D378" s="82" t="s">
        <v>1087</v>
      </c>
      <c r="E378" s="82" t="s">
        <v>1088</v>
      </c>
      <c r="F378" s="82" t="s">
        <v>1089</v>
      </c>
      <c r="G378" s="82" t="s">
        <v>1090</v>
      </c>
    </row>
    <row r="379" spans="1:7" x14ac:dyDescent="0.15">
      <c r="A379" s="82">
        <v>378</v>
      </c>
      <c r="B379" s="82" t="s">
        <v>1086</v>
      </c>
      <c r="C379" s="82" t="s">
        <v>1086</v>
      </c>
      <c r="D379" s="82" t="s">
        <v>1087</v>
      </c>
      <c r="E379" s="82" t="s">
        <v>1091</v>
      </c>
      <c r="F379" s="82" t="s">
        <v>1092</v>
      </c>
      <c r="G379" s="82" t="s">
        <v>815</v>
      </c>
    </row>
    <row r="380" spans="1:7" x14ac:dyDescent="0.15">
      <c r="A380" s="82">
        <v>379</v>
      </c>
      <c r="B380" s="82" t="s">
        <v>1086</v>
      </c>
      <c r="C380" s="82" t="s">
        <v>1086</v>
      </c>
      <c r="D380" s="82" t="s">
        <v>1087</v>
      </c>
      <c r="E380" s="82" t="s">
        <v>860</v>
      </c>
      <c r="F380" s="82" t="s">
        <v>861</v>
      </c>
      <c r="G380" s="82" t="s">
        <v>862</v>
      </c>
    </row>
    <row r="381" spans="1:7" x14ac:dyDescent="0.15">
      <c r="A381" s="82">
        <v>380</v>
      </c>
      <c r="B381" s="82" t="s">
        <v>1086</v>
      </c>
      <c r="C381" s="82" t="s">
        <v>1086</v>
      </c>
      <c r="D381" s="82" t="s">
        <v>1087</v>
      </c>
      <c r="E381" s="82" t="s">
        <v>1093</v>
      </c>
      <c r="F381" s="82" t="s">
        <v>1094</v>
      </c>
      <c r="G381" s="82" t="s">
        <v>1090</v>
      </c>
    </row>
    <row r="382" spans="1:7" x14ac:dyDescent="0.15">
      <c r="A382" s="82">
        <v>381</v>
      </c>
      <c r="B382" s="82" t="s">
        <v>1086</v>
      </c>
      <c r="C382" s="82" t="s">
        <v>1086</v>
      </c>
      <c r="D382" s="82" t="s">
        <v>1087</v>
      </c>
      <c r="E382" s="82" t="s">
        <v>1095</v>
      </c>
      <c r="F382" s="82" t="s">
        <v>1096</v>
      </c>
      <c r="G382" s="82" t="s">
        <v>1079</v>
      </c>
    </row>
    <row r="383" spans="1:7" x14ac:dyDescent="0.15">
      <c r="A383" s="82">
        <v>382</v>
      </c>
      <c r="B383" s="82" t="s">
        <v>1086</v>
      </c>
      <c r="C383" s="82" t="s">
        <v>1086</v>
      </c>
      <c r="D383" s="82" t="s">
        <v>1087</v>
      </c>
      <c r="E383" s="82" t="s">
        <v>1097</v>
      </c>
      <c r="F383" s="82" t="s">
        <v>1098</v>
      </c>
      <c r="G383" s="82" t="s">
        <v>1090</v>
      </c>
    </row>
    <row r="384" spans="1:7" x14ac:dyDescent="0.15">
      <c r="A384" s="82">
        <v>383</v>
      </c>
      <c r="B384" s="82" t="s">
        <v>1086</v>
      </c>
      <c r="C384" s="82" t="s">
        <v>1086</v>
      </c>
      <c r="D384" s="82" t="s">
        <v>1087</v>
      </c>
      <c r="E384" s="82" t="s">
        <v>1099</v>
      </c>
      <c r="F384" s="82" t="s">
        <v>1100</v>
      </c>
      <c r="G384" s="82" t="s">
        <v>1090</v>
      </c>
    </row>
    <row r="385" spans="1:7" x14ac:dyDescent="0.15">
      <c r="A385" s="82">
        <v>384</v>
      </c>
      <c r="B385" s="82" t="s">
        <v>1086</v>
      </c>
      <c r="C385" s="82" t="s">
        <v>1086</v>
      </c>
      <c r="D385" s="82" t="s">
        <v>1087</v>
      </c>
      <c r="E385" s="82" t="s">
        <v>736</v>
      </c>
      <c r="F385" s="82" t="s">
        <v>737</v>
      </c>
      <c r="G385" s="82" t="s">
        <v>738</v>
      </c>
    </row>
    <row r="386" spans="1:7" x14ac:dyDescent="0.15">
      <c r="A386" s="82">
        <v>385</v>
      </c>
      <c r="B386" s="82" t="s">
        <v>1086</v>
      </c>
      <c r="C386" s="82" t="s">
        <v>1086</v>
      </c>
      <c r="D386" s="82" t="s">
        <v>1087</v>
      </c>
      <c r="E386" s="82" t="s">
        <v>739</v>
      </c>
      <c r="F386" s="82" t="s">
        <v>740</v>
      </c>
      <c r="G386" s="82" t="s">
        <v>741</v>
      </c>
    </row>
    <row r="387" spans="1:7" x14ac:dyDescent="0.15">
      <c r="A387" s="82">
        <v>386</v>
      </c>
      <c r="B387" s="82" t="s">
        <v>1101</v>
      </c>
      <c r="C387" s="82" t="s">
        <v>1101</v>
      </c>
      <c r="D387" s="82" t="s">
        <v>1102</v>
      </c>
      <c r="E387" s="82" t="s">
        <v>726</v>
      </c>
      <c r="F387" s="82" t="s">
        <v>727</v>
      </c>
      <c r="G387" s="82" t="s">
        <v>728</v>
      </c>
    </row>
    <row r="388" spans="1:7" x14ac:dyDescent="0.15">
      <c r="A388" s="82">
        <v>387</v>
      </c>
      <c r="B388" s="82" t="s">
        <v>1101</v>
      </c>
      <c r="C388" s="82" t="s">
        <v>1101</v>
      </c>
      <c r="D388" s="82" t="s">
        <v>1102</v>
      </c>
      <c r="E388" s="82" t="s">
        <v>1103</v>
      </c>
      <c r="F388" s="82" t="s">
        <v>1104</v>
      </c>
      <c r="G388" s="82" t="s">
        <v>1037</v>
      </c>
    </row>
    <row r="389" spans="1:7" x14ac:dyDescent="0.15">
      <c r="A389" s="82">
        <v>388</v>
      </c>
      <c r="B389" s="82" t="s">
        <v>1101</v>
      </c>
      <c r="C389" s="82" t="s">
        <v>1101</v>
      </c>
      <c r="D389" s="82" t="s">
        <v>1102</v>
      </c>
      <c r="E389" s="82" t="s">
        <v>1105</v>
      </c>
      <c r="F389" s="82" t="s">
        <v>1106</v>
      </c>
      <c r="G389" s="82" t="s">
        <v>1037</v>
      </c>
    </row>
    <row r="390" spans="1:7" x14ac:dyDescent="0.15">
      <c r="A390" s="82">
        <v>389</v>
      </c>
      <c r="B390" s="82" t="s">
        <v>1101</v>
      </c>
      <c r="C390" s="82" t="s">
        <v>1101</v>
      </c>
      <c r="D390" s="82" t="s">
        <v>1102</v>
      </c>
      <c r="E390" s="82" t="s">
        <v>813</v>
      </c>
      <c r="F390" s="82" t="s">
        <v>814</v>
      </c>
      <c r="G390" s="82" t="s">
        <v>815</v>
      </c>
    </row>
    <row r="391" spans="1:7" x14ac:dyDescent="0.15">
      <c r="A391" s="82">
        <v>390</v>
      </c>
      <c r="B391" s="82" t="s">
        <v>1101</v>
      </c>
      <c r="C391" s="82" t="s">
        <v>1101</v>
      </c>
      <c r="D391" s="82" t="s">
        <v>1102</v>
      </c>
      <c r="E391" s="82" t="s">
        <v>1107</v>
      </c>
      <c r="F391" s="82" t="s">
        <v>1108</v>
      </c>
      <c r="G391" s="82" t="s">
        <v>1037</v>
      </c>
    </row>
    <row r="392" spans="1:7" x14ac:dyDescent="0.15">
      <c r="A392" s="82">
        <v>391</v>
      </c>
      <c r="B392" s="82" t="s">
        <v>1101</v>
      </c>
      <c r="C392" s="82" t="s">
        <v>1101</v>
      </c>
      <c r="D392" s="82" t="s">
        <v>1102</v>
      </c>
      <c r="E392" s="82" t="s">
        <v>736</v>
      </c>
      <c r="F392" s="82" t="s">
        <v>737</v>
      </c>
      <c r="G392" s="82" t="s">
        <v>738</v>
      </c>
    </row>
    <row r="393" spans="1:7" x14ac:dyDescent="0.15">
      <c r="A393" s="82">
        <v>392</v>
      </c>
      <c r="B393" s="82" t="s">
        <v>1101</v>
      </c>
      <c r="C393" s="82" t="s">
        <v>1101</v>
      </c>
      <c r="D393" s="82" t="s">
        <v>1102</v>
      </c>
      <c r="E393" s="82" t="s">
        <v>739</v>
      </c>
      <c r="F393" s="82" t="s">
        <v>740</v>
      </c>
      <c r="G393" s="82" t="s">
        <v>741</v>
      </c>
    </row>
    <row r="394" spans="1:7" x14ac:dyDescent="0.15">
      <c r="A394" s="82">
        <v>393</v>
      </c>
      <c r="B394" s="82" t="s">
        <v>1109</v>
      </c>
      <c r="C394" s="82" t="s">
        <v>1109</v>
      </c>
      <c r="D394" s="82" t="s">
        <v>1110</v>
      </c>
      <c r="E394" s="82" t="s">
        <v>1111</v>
      </c>
      <c r="F394" s="82" t="s">
        <v>1112</v>
      </c>
      <c r="G394" s="82" t="s">
        <v>1113</v>
      </c>
    </row>
    <row r="395" spans="1:7" x14ac:dyDescent="0.15">
      <c r="A395" s="82">
        <v>394</v>
      </c>
      <c r="B395" s="82" t="s">
        <v>1109</v>
      </c>
      <c r="C395" s="82" t="s">
        <v>1109</v>
      </c>
      <c r="D395" s="82" t="s">
        <v>1110</v>
      </c>
      <c r="E395" s="82" t="s">
        <v>726</v>
      </c>
      <c r="F395" s="82" t="s">
        <v>727</v>
      </c>
      <c r="G395" s="82" t="s">
        <v>728</v>
      </c>
    </row>
    <row r="396" spans="1:7" x14ac:dyDescent="0.15">
      <c r="A396" s="82">
        <v>395</v>
      </c>
      <c r="B396" s="82" t="s">
        <v>1109</v>
      </c>
      <c r="C396" s="82" t="s">
        <v>1109</v>
      </c>
      <c r="D396" s="82" t="s">
        <v>1110</v>
      </c>
      <c r="E396" s="82" t="s">
        <v>1114</v>
      </c>
      <c r="F396" s="82" t="s">
        <v>1115</v>
      </c>
      <c r="G396" s="82" t="s">
        <v>1113</v>
      </c>
    </row>
    <row r="397" spans="1:7" x14ac:dyDescent="0.15">
      <c r="A397" s="82">
        <v>396</v>
      </c>
      <c r="B397" s="82" t="s">
        <v>1109</v>
      </c>
      <c r="C397" s="82" t="s">
        <v>1109</v>
      </c>
      <c r="D397" s="82" t="s">
        <v>1110</v>
      </c>
      <c r="E397" s="82" t="s">
        <v>1116</v>
      </c>
      <c r="F397" s="82" t="s">
        <v>1117</v>
      </c>
      <c r="G397" s="82" t="s">
        <v>1113</v>
      </c>
    </row>
    <row r="398" spans="1:7" x14ac:dyDescent="0.15">
      <c r="A398" s="82">
        <v>397</v>
      </c>
      <c r="B398" s="82" t="s">
        <v>1109</v>
      </c>
      <c r="C398" s="82" t="s">
        <v>1109</v>
      </c>
      <c r="D398" s="82" t="s">
        <v>1110</v>
      </c>
      <c r="E398" s="82" t="s">
        <v>860</v>
      </c>
      <c r="F398" s="82" t="s">
        <v>861</v>
      </c>
      <c r="G398" s="82" t="s">
        <v>862</v>
      </c>
    </row>
    <row r="399" spans="1:7" x14ac:dyDescent="0.15">
      <c r="A399" s="82">
        <v>398</v>
      </c>
      <c r="B399" s="82" t="s">
        <v>1109</v>
      </c>
      <c r="C399" s="82" t="s">
        <v>1109</v>
      </c>
      <c r="D399" s="82" t="s">
        <v>1110</v>
      </c>
      <c r="E399" s="82" t="s">
        <v>1118</v>
      </c>
      <c r="F399" s="82" t="s">
        <v>1119</v>
      </c>
      <c r="G399" s="82" t="s">
        <v>862</v>
      </c>
    </row>
    <row r="400" spans="1:7" x14ac:dyDescent="0.15">
      <c r="A400" s="82">
        <v>399</v>
      </c>
      <c r="B400" s="82" t="s">
        <v>1109</v>
      </c>
      <c r="C400" s="82" t="s">
        <v>1109</v>
      </c>
      <c r="D400" s="82" t="s">
        <v>1110</v>
      </c>
      <c r="E400" s="82" t="s">
        <v>1120</v>
      </c>
      <c r="F400" s="82" t="s">
        <v>1121</v>
      </c>
      <c r="G400" s="82" t="s">
        <v>815</v>
      </c>
    </row>
    <row r="401" spans="1:7" x14ac:dyDescent="0.15">
      <c r="A401" s="82">
        <v>400</v>
      </c>
      <c r="B401" s="82" t="s">
        <v>1109</v>
      </c>
      <c r="C401" s="82" t="s">
        <v>1109</v>
      </c>
      <c r="D401" s="82" t="s">
        <v>1110</v>
      </c>
      <c r="E401" s="82" t="s">
        <v>1122</v>
      </c>
      <c r="F401" s="82" t="s">
        <v>1123</v>
      </c>
      <c r="G401" s="82" t="s">
        <v>1113</v>
      </c>
    </row>
    <row r="402" spans="1:7" x14ac:dyDescent="0.15">
      <c r="A402" s="82">
        <v>401</v>
      </c>
      <c r="B402" s="82" t="s">
        <v>1109</v>
      </c>
      <c r="C402" s="82" t="s">
        <v>1109</v>
      </c>
      <c r="D402" s="82" t="s">
        <v>1110</v>
      </c>
      <c r="E402" s="82" t="s">
        <v>1124</v>
      </c>
      <c r="F402" s="82" t="s">
        <v>1125</v>
      </c>
      <c r="G402" s="82" t="s">
        <v>1079</v>
      </c>
    </row>
    <row r="403" spans="1:7" x14ac:dyDescent="0.15">
      <c r="A403" s="82">
        <v>402</v>
      </c>
      <c r="B403" s="82" t="s">
        <v>1109</v>
      </c>
      <c r="C403" s="82" t="s">
        <v>1109</v>
      </c>
      <c r="D403" s="82" t="s">
        <v>1110</v>
      </c>
      <c r="E403" s="82" t="s">
        <v>1126</v>
      </c>
      <c r="F403" s="82" t="s">
        <v>1127</v>
      </c>
      <c r="G403" s="82" t="s">
        <v>773</v>
      </c>
    </row>
    <row r="404" spans="1:7" x14ac:dyDescent="0.15">
      <c r="A404" s="82">
        <v>403</v>
      </c>
      <c r="B404" s="82" t="s">
        <v>1109</v>
      </c>
      <c r="C404" s="82" t="s">
        <v>1109</v>
      </c>
      <c r="D404" s="82" t="s">
        <v>1110</v>
      </c>
      <c r="E404" s="82" t="s">
        <v>901</v>
      </c>
      <c r="F404" s="82" t="s">
        <v>1128</v>
      </c>
      <c r="G404" s="82" t="s">
        <v>1113</v>
      </c>
    </row>
    <row r="405" spans="1:7" x14ac:dyDescent="0.15">
      <c r="A405" s="82">
        <v>404</v>
      </c>
      <c r="B405" s="82" t="s">
        <v>1109</v>
      </c>
      <c r="C405" s="82" t="s">
        <v>1109</v>
      </c>
      <c r="D405" s="82" t="s">
        <v>1110</v>
      </c>
      <c r="E405" s="82" t="s">
        <v>1129</v>
      </c>
      <c r="F405" s="82" t="s">
        <v>1130</v>
      </c>
      <c r="G405" s="82" t="s">
        <v>1079</v>
      </c>
    </row>
    <row r="406" spans="1:7" x14ac:dyDescent="0.15">
      <c r="A406" s="82">
        <v>405</v>
      </c>
      <c r="B406" s="82" t="s">
        <v>1109</v>
      </c>
      <c r="C406" s="82" t="s">
        <v>1109</v>
      </c>
      <c r="D406" s="82" t="s">
        <v>1110</v>
      </c>
      <c r="E406" s="82" t="s">
        <v>1131</v>
      </c>
      <c r="F406" s="82" t="s">
        <v>1132</v>
      </c>
      <c r="G406" s="82" t="s">
        <v>1113</v>
      </c>
    </row>
    <row r="407" spans="1:7" x14ac:dyDescent="0.15">
      <c r="A407" s="82">
        <v>406</v>
      </c>
      <c r="B407" s="82" t="s">
        <v>1109</v>
      </c>
      <c r="C407" s="82" t="s">
        <v>1109</v>
      </c>
      <c r="D407" s="82" t="s">
        <v>1110</v>
      </c>
      <c r="E407" s="82" t="s">
        <v>736</v>
      </c>
      <c r="F407" s="82" t="s">
        <v>737</v>
      </c>
      <c r="G407" s="82" t="s">
        <v>738</v>
      </c>
    </row>
    <row r="408" spans="1:7" x14ac:dyDescent="0.15">
      <c r="A408" s="82">
        <v>407</v>
      </c>
      <c r="B408" s="82" t="s">
        <v>1109</v>
      </c>
      <c r="C408" s="82" t="s">
        <v>1109</v>
      </c>
      <c r="D408" s="82" t="s">
        <v>1110</v>
      </c>
      <c r="E408" s="82" t="s">
        <v>739</v>
      </c>
      <c r="F408" s="82" t="s">
        <v>740</v>
      </c>
      <c r="G408" s="82" t="s">
        <v>741</v>
      </c>
    </row>
    <row r="409" spans="1:7" x14ac:dyDescent="0.15">
      <c r="A409" s="82">
        <v>408</v>
      </c>
      <c r="B409" s="82" t="s">
        <v>1133</v>
      </c>
      <c r="C409" s="82" t="s">
        <v>1133</v>
      </c>
      <c r="D409" s="82" t="s">
        <v>1134</v>
      </c>
      <c r="E409" s="82" t="s">
        <v>1135</v>
      </c>
      <c r="F409" s="82" t="s">
        <v>1136</v>
      </c>
      <c r="G409" s="82" t="s">
        <v>815</v>
      </c>
    </row>
    <row r="410" spans="1:7" x14ac:dyDescent="0.15">
      <c r="A410" s="82">
        <v>409</v>
      </c>
      <c r="B410" s="82" t="s">
        <v>1133</v>
      </c>
      <c r="C410" s="82" t="s">
        <v>1133</v>
      </c>
      <c r="D410" s="82" t="s">
        <v>1134</v>
      </c>
      <c r="E410" s="82" t="s">
        <v>1137</v>
      </c>
      <c r="F410" s="82" t="s">
        <v>1138</v>
      </c>
      <c r="G410" s="82" t="s">
        <v>773</v>
      </c>
    </row>
    <row r="411" spans="1:7" x14ac:dyDescent="0.15">
      <c r="A411" s="82">
        <v>410</v>
      </c>
      <c r="B411" s="82" t="s">
        <v>1133</v>
      </c>
      <c r="C411" s="82" t="s">
        <v>1133</v>
      </c>
      <c r="D411" s="82" t="s">
        <v>1134</v>
      </c>
      <c r="E411" s="82" t="s">
        <v>1139</v>
      </c>
      <c r="F411" s="82" t="s">
        <v>1140</v>
      </c>
      <c r="G411" s="82" t="s">
        <v>1141</v>
      </c>
    </row>
    <row r="412" spans="1:7" x14ac:dyDescent="0.15">
      <c r="A412" s="82">
        <v>411</v>
      </c>
      <c r="B412" s="82" t="s">
        <v>1133</v>
      </c>
      <c r="C412" s="82" t="s">
        <v>1133</v>
      </c>
      <c r="D412" s="82" t="s">
        <v>1134</v>
      </c>
      <c r="E412" s="82" t="s">
        <v>1142</v>
      </c>
      <c r="F412" s="82" t="s">
        <v>1143</v>
      </c>
      <c r="G412" s="82" t="s">
        <v>806</v>
      </c>
    </row>
    <row r="413" spans="1:7" x14ac:dyDescent="0.15">
      <c r="A413" s="82">
        <v>412</v>
      </c>
      <c r="B413" s="82" t="s">
        <v>1133</v>
      </c>
      <c r="C413" s="82" t="s">
        <v>1133</v>
      </c>
      <c r="D413" s="82" t="s">
        <v>1134</v>
      </c>
      <c r="E413" s="82" t="s">
        <v>1144</v>
      </c>
      <c r="F413" s="82" t="s">
        <v>1145</v>
      </c>
      <c r="G413" s="82" t="s">
        <v>1079</v>
      </c>
    </row>
    <row r="414" spans="1:7" x14ac:dyDescent="0.15">
      <c r="A414" s="82">
        <v>413</v>
      </c>
      <c r="B414" s="82" t="s">
        <v>1133</v>
      </c>
      <c r="C414" s="82" t="s">
        <v>1133</v>
      </c>
      <c r="D414" s="82" t="s">
        <v>1134</v>
      </c>
      <c r="E414" s="82" t="s">
        <v>1146</v>
      </c>
      <c r="F414" s="82" t="s">
        <v>1147</v>
      </c>
      <c r="G414" s="82" t="s">
        <v>1148</v>
      </c>
    </row>
    <row r="415" spans="1:7" x14ac:dyDescent="0.15">
      <c r="A415" s="82">
        <v>414</v>
      </c>
      <c r="B415" s="82" t="s">
        <v>1133</v>
      </c>
      <c r="C415" s="82" t="s">
        <v>1133</v>
      </c>
      <c r="D415" s="82" t="s">
        <v>1134</v>
      </c>
      <c r="E415" s="82" t="s">
        <v>1149</v>
      </c>
      <c r="F415" s="82" t="s">
        <v>1150</v>
      </c>
      <c r="G415" s="82" t="s">
        <v>1151</v>
      </c>
    </row>
    <row r="416" spans="1:7" x14ac:dyDescent="0.15">
      <c r="A416" s="82">
        <v>415</v>
      </c>
      <c r="B416" s="82" t="s">
        <v>1133</v>
      </c>
      <c r="C416" s="82" t="s">
        <v>1133</v>
      </c>
      <c r="D416" s="82" t="s">
        <v>1134</v>
      </c>
      <c r="E416" s="82" t="s">
        <v>1152</v>
      </c>
      <c r="F416" s="82" t="s">
        <v>1153</v>
      </c>
      <c r="G416" s="82" t="s">
        <v>1079</v>
      </c>
    </row>
    <row r="417" spans="1:7" x14ac:dyDescent="0.15">
      <c r="A417" s="82">
        <v>416</v>
      </c>
      <c r="B417" s="82" t="s">
        <v>1133</v>
      </c>
      <c r="C417" s="82" t="s">
        <v>1133</v>
      </c>
      <c r="D417" s="82" t="s">
        <v>1134</v>
      </c>
      <c r="E417" s="82" t="s">
        <v>1154</v>
      </c>
      <c r="F417" s="82" t="s">
        <v>1155</v>
      </c>
      <c r="G417" s="82" t="s">
        <v>1156</v>
      </c>
    </row>
    <row r="418" spans="1:7" x14ac:dyDescent="0.15">
      <c r="A418" s="82">
        <v>417</v>
      </c>
      <c r="B418" s="82" t="s">
        <v>1133</v>
      </c>
      <c r="C418" s="82" t="s">
        <v>1133</v>
      </c>
      <c r="D418" s="82" t="s">
        <v>1134</v>
      </c>
      <c r="E418" s="82" t="s">
        <v>1157</v>
      </c>
      <c r="F418" s="82" t="s">
        <v>1158</v>
      </c>
      <c r="G418" s="82" t="s">
        <v>1159</v>
      </c>
    </row>
    <row r="419" spans="1:7" x14ac:dyDescent="0.15">
      <c r="A419" s="82">
        <v>418</v>
      </c>
      <c r="B419" s="82" t="s">
        <v>1133</v>
      </c>
      <c r="C419" s="82" t="s">
        <v>1133</v>
      </c>
      <c r="D419" s="82" t="s">
        <v>1134</v>
      </c>
      <c r="E419" s="82" t="s">
        <v>1160</v>
      </c>
      <c r="F419" s="82" t="s">
        <v>1161</v>
      </c>
      <c r="G419" s="82" t="s">
        <v>1162</v>
      </c>
    </row>
    <row r="420" spans="1:7" x14ac:dyDescent="0.15">
      <c r="A420" s="82">
        <v>419</v>
      </c>
      <c r="B420" s="82" t="s">
        <v>1133</v>
      </c>
      <c r="C420" s="82" t="s">
        <v>1133</v>
      </c>
      <c r="D420" s="82" t="s">
        <v>1134</v>
      </c>
      <c r="E420" s="82" t="s">
        <v>1163</v>
      </c>
      <c r="F420" s="82" t="s">
        <v>1164</v>
      </c>
      <c r="G420" s="82" t="s">
        <v>1165</v>
      </c>
    </row>
    <row r="421" spans="1:7" x14ac:dyDescent="0.15">
      <c r="A421" s="82">
        <v>420</v>
      </c>
      <c r="B421" s="82" t="s">
        <v>1133</v>
      </c>
      <c r="C421" s="82" t="s">
        <v>1133</v>
      </c>
      <c r="D421" s="82" t="s">
        <v>1134</v>
      </c>
      <c r="E421" s="82" t="s">
        <v>1166</v>
      </c>
      <c r="F421" s="82" t="s">
        <v>1167</v>
      </c>
      <c r="G421" s="82" t="s">
        <v>815</v>
      </c>
    </row>
    <row r="422" spans="1:7" x14ac:dyDescent="0.15">
      <c r="A422" s="82">
        <v>421</v>
      </c>
      <c r="B422" s="82" t="s">
        <v>1133</v>
      </c>
      <c r="C422" s="82" t="s">
        <v>1133</v>
      </c>
      <c r="D422" s="82" t="s">
        <v>1134</v>
      </c>
      <c r="E422" s="82" t="s">
        <v>843</v>
      </c>
      <c r="F422" s="82" t="s">
        <v>844</v>
      </c>
      <c r="G422" s="82" t="s">
        <v>845</v>
      </c>
    </row>
    <row r="423" spans="1:7" x14ac:dyDescent="0.15">
      <c r="A423" s="82">
        <v>422</v>
      </c>
      <c r="B423" s="82" t="s">
        <v>1133</v>
      </c>
      <c r="C423" s="82" t="s">
        <v>1133</v>
      </c>
      <c r="D423" s="82" t="s">
        <v>1134</v>
      </c>
      <c r="E423" s="82" t="s">
        <v>1168</v>
      </c>
      <c r="F423" s="82" t="s">
        <v>1169</v>
      </c>
      <c r="G423" s="82" t="s">
        <v>1159</v>
      </c>
    </row>
    <row r="424" spans="1:7" x14ac:dyDescent="0.15">
      <c r="A424" s="82">
        <v>423</v>
      </c>
      <c r="B424" s="82" t="s">
        <v>1133</v>
      </c>
      <c r="C424" s="82" t="s">
        <v>1133</v>
      </c>
      <c r="D424" s="82" t="s">
        <v>1134</v>
      </c>
      <c r="E424" s="82" t="s">
        <v>1170</v>
      </c>
      <c r="F424" s="82" t="s">
        <v>1171</v>
      </c>
      <c r="G424" s="82" t="s">
        <v>1172</v>
      </c>
    </row>
    <row r="425" spans="1:7" x14ac:dyDescent="0.15">
      <c r="A425" s="82">
        <v>424</v>
      </c>
      <c r="B425" s="82" t="s">
        <v>1133</v>
      </c>
      <c r="C425" s="82" t="s">
        <v>1133</v>
      </c>
      <c r="D425" s="82" t="s">
        <v>1134</v>
      </c>
      <c r="E425" s="82" t="s">
        <v>726</v>
      </c>
      <c r="F425" s="82" t="s">
        <v>727</v>
      </c>
      <c r="G425" s="82" t="s">
        <v>728</v>
      </c>
    </row>
    <row r="426" spans="1:7" x14ac:dyDescent="0.15">
      <c r="A426" s="82">
        <v>425</v>
      </c>
      <c r="B426" s="82" t="s">
        <v>1133</v>
      </c>
      <c r="C426" s="82" t="s">
        <v>1133</v>
      </c>
      <c r="D426" s="82" t="s">
        <v>1134</v>
      </c>
      <c r="E426" s="82" t="s">
        <v>1173</v>
      </c>
      <c r="F426" s="82" t="s">
        <v>1174</v>
      </c>
      <c r="G426" s="82" t="s">
        <v>806</v>
      </c>
    </row>
    <row r="427" spans="1:7" x14ac:dyDescent="0.15">
      <c r="A427" s="82">
        <v>426</v>
      </c>
      <c r="B427" s="82" t="s">
        <v>1133</v>
      </c>
      <c r="C427" s="82" t="s">
        <v>1133</v>
      </c>
      <c r="D427" s="82" t="s">
        <v>1134</v>
      </c>
      <c r="E427" s="82" t="s">
        <v>1175</v>
      </c>
      <c r="F427" s="82" t="s">
        <v>1176</v>
      </c>
      <c r="G427" s="82" t="s">
        <v>773</v>
      </c>
    </row>
    <row r="428" spans="1:7" x14ac:dyDescent="0.15">
      <c r="A428" s="82">
        <v>427</v>
      </c>
      <c r="B428" s="82" t="s">
        <v>1133</v>
      </c>
      <c r="C428" s="82" t="s">
        <v>1133</v>
      </c>
      <c r="D428" s="82" t="s">
        <v>1134</v>
      </c>
      <c r="E428" s="82" t="s">
        <v>1177</v>
      </c>
      <c r="F428" s="82" t="s">
        <v>1178</v>
      </c>
      <c r="G428" s="82" t="s">
        <v>1179</v>
      </c>
    </row>
    <row r="429" spans="1:7" x14ac:dyDescent="0.15">
      <c r="A429" s="82">
        <v>428</v>
      </c>
      <c r="B429" s="82" t="s">
        <v>1133</v>
      </c>
      <c r="C429" s="82" t="s">
        <v>1133</v>
      </c>
      <c r="D429" s="82" t="s">
        <v>1134</v>
      </c>
      <c r="E429" s="82" t="s">
        <v>1180</v>
      </c>
      <c r="F429" s="82" t="s">
        <v>1181</v>
      </c>
      <c r="G429" s="82" t="s">
        <v>1182</v>
      </c>
    </row>
    <row r="430" spans="1:7" x14ac:dyDescent="0.15">
      <c r="A430" s="82">
        <v>429</v>
      </c>
      <c r="B430" s="82" t="s">
        <v>1133</v>
      </c>
      <c r="C430" s="82" t="s">
        <v>1133</v>
      </c>
      <c r="D430" s="82" t="s">
        <v>1134</v>
      </c>
      <c r="E430" s="82" t="s">
        <v>860</v>
      </c>
      <c r="F430" s="82" t="s">
        <v>861</v>
      </c>
      <c r="G430" s="82" t="s">
        <v>862</v>
      </c>
    </row>
    <row r="431" spans="1:7" x14ac:dyDescent="0.15">
      <c r="A431" s="82">
        <v>430</v>
      </c>
      <c r="B431" s="82" t="s">
        <v>1133</v>
      </c>
      <c r="C431" s="82" t="s">
        <v>1133</v>
      </c>
      <c r="D431" s="82" t="s">
        <v>1134</v>
      </c>
      <c r="E431" s="82" t="s">
        <v>1183</v>
      </c>
      <c r="F431" s="82" t="s">
        <v>1184</v>
      </c>
      <c r="G431" s="82" t="s">
        <v>1185</v>
      </c>
    </row>
    <row r="432" spans="1:7" x14ac:dyDescent="0.15">
      <c r="A432" s="82">
        <v>431</v>
      </c>
      <c r="B432" s="82" t="s">
        <v>1133</v>
      </c>
      <c r="C432" s="82" t="s">
        <v>1133</v>
      </c>
      <c r="D432" s="82" t="s">
        <v>1134</v>
      </c>
      <c r="E432" s="82" t="s">
        <v>1186</v>
      </c>
      <c r="F432" s="82" t="s">
        <v>1187</v>
      </c>
      <c r="G432" s="82" t="s">
        <v>1185</v>
      </c>
    </row>
    <row r="433" spans="1:7" x14ac:dyDescent="0.15">
      <c r="A433" s="82">
        <v>432</v>
      </c>
      <c r="B433" s="82" t="s">
        <v>1133</v>
      </c>
      <c r="C433" s="82" t="s">
        <v>1133</v>
      </c>
      <c r="D433" s="82" t="s">
        <v>1134</v>
      </c>
      <c r="E433" s="82" t="s">
        <v>1188</v>
      </c>
      <c r="F433" s="82" t="s">
        <v>1189</v>
      </c>
      <c r="G433" s="82" t="s">
        <v>862</v>
      </c>
    </row>
    <row r="434" spans="1:7" x14ac:dyDescent="0.15">
      <c r="A434" s="82">
        <v>433</v>
      </c>
      <c r="B434" s="82" t="s">
        <v>1133</v>
      </c>
      <c r="C434" s="82" t="s">
        <v>1133</v>
      </c>
      <c r="D434" s="82" t="s">
        <v>1134</v>
      </c>
      <c r="E434" s="82" t="s">
        <v>1190</v>
      </c>
      <c r="F434" s="82" t="s">
        <v>1191</v>
      </c>
      <c r="G434" s="82" t="s">
        <v>862</v>
      </c>
    </row>
    <row r="435" spans="1:7" x14ac:dyDescent="0.15">
      <c r="A435" s="82">
        <v>434</v>
      </c>
      <c r="B435" s="82" t="s">
        <v>1133</v>
      </c>
      <c r="C435" s="82" t="s">
        <v>1133</v>
      </c>
      <c r="D435" s="82" t="s">
        <v>1134</v>
      </c>
      <c r="E435" s="82" t="s">
        <v>1192</v>
      </c>
      <c r="F435" s="82" t="s">
        <v>1193</v>
      </c>
      <c r="G435" s="82" t="s">
        <v>815</v>
      </c>
    </row>
    <row r="436" spans="1:7" x14ac:dyDescent="0.15">
      <c r="A436" s="82">
        <v>435</v>
      </c>
      <c r="B436" s="82" t="s">
        <v>1133</v>
      </c>
      <c r="C436" s="82" t="s">
        <v>1133</v>
      </c>
      <c r="D436" s="82" t="s">
        <v>1134</v>
      </c>
      <c r="E436" s="82" t="s">
        <v>1194</v>
      </c>
      <c r="F436" s="82" t="s">
        <v>1195</v>
      </c>
      <c r="G436" s="82" t="s">
        <v>815</v>
      </c>
    </row>
    <row r="437" spans="1:7" x14ac:dyDescent="0.15">
      <c r="A437" s="82">
        <v>436</v>
      </c>
      <c r="B437" s="82" t="s">
        <v>1133</v>
      </c>
      <c r="C437" s="82" t="s">
        <v>1133</v>
      </c>
      <c r="D437" s="82" t="s">
        <v>1134</v>
      </c>
      <c r="E437" s="82" t="s">
        <v>1196</v>
      </c>
      <c r="F437" s="82" t="s">
        <v>1197</v>
      </c>
      <c r="G437" s="82" t="s">
        <v>1159</v>
      </c>
    </row>
    <row r="438" spans="1:7" x14ac:dyDescent="0.15">
      <c r="A438" s="82">
        <v>437</v>
      </c>
      <c r="B438" s="82" t="s">
        <v>1133</v>
      </c>
      <c r="C438" s="82" t="s">
        <v>1133</v>
      </c>
      <c r="D438" s="82" t="s">
        <v>1134</v>
      </c>
      <c r="E438" s="82" t="s">
        <v>1198</v>
      </c>
      <c r="F438" s="82" t="s">
        <v>1199</v>
      </c>
      <c r="G438" s="82" t="s">
        <v>1185</v>
      </c>
    </row>
    <row r="439" spans="1:7" x14ac:dyDescent="0.15">
      <c r="A439" s="82">
        <v>438</v>
      </c>
      <c r="B439" s="82" t="s">
        <v>1133</v>
      </c>
      <c r="C439" s="82" t="s">
        <v>1133</v>
      </c>
      <c r="D439" s="82" t="s">
        <v>1134</v>
      </c>
      <c r="E439" s="82" t="s">
        <v>1200</v>
      </c>
      <c r="F439" s="82" t="s">
        <v>1201</v>
      </c>
      <c r="G439" s="82" t="s">
        <v>1185</v>
      </c>
    </row>
    <row r="440" spans="1:7" x14ac:dyDescent="0.15">
      <c r="A440" s="82">
        <v>439</v>
      </c>
      <c r="B440" s="82" t="s">
        <v>1133</v>
      </c>
      <c r="C440" s="82" t="s">
        <v>1133</v>
      </c>
      <c r="D440" s="82" t="s">
        <v>1134</v>
      </c>
      <c r="E440" s="82" t="s">
        <v>1202</v>
      </c>
      <c r="F440" s="82" t="s">
        <v>1203</v>
      </c>
      <c r="G440" s="82" t="s">
        <v>1046</v>
      </c>
    </row>
    <row r="441" spans="1:7" x14ac:dyDescent="0.15">
      <c r="A441" s="82">
        <v>440</v>
      </c>
      <c r="B441" s="82" t="s">
        <v>1133</v>
      </c>
      <c r="C441" s="82" t="s">
        <v>1133</v>
      </c>
      <c r="D441" s="82" t="s">
        <v>1134</v>
      </c>
      <c r="E441" s="82" t="s">
        <v>1204</v>
      </c>
      <c r="F441" s="82" t="s">
        <v>844</v>
      </c>
      <c r="G441" s="82" t="s">
        <v>1205</v>
      </c>
    </row>
    <row r="442" spans="1:7" x14ac:dyDescent="0.15">
      <c r="A442" s="82">
        <v>441</v>
      </c>
      <c r="B442" s="82" t="s">
        <v>1133</v>
      </c>
      <c r="C442" s="82" t="s">
        <v>1133</v>
      </c>
      <c r="D442" s="82" t="s">
        <v>1134</v>
      </c>
      <c r="E442" s="82" t="s">
        <v>1206</v>
      </c>
      <c r="F442" s="82" t="s">
        <v>1084</v>
      </c>
      <c r="G442" s="82" t="s">
        <v>1185</v>
      </c>
    </row>
    <row r="443" spans="1:7" x14ac:dyDescent="0.15">
      <c r="A443" s="82">
        <v>442</v>
      </c>
      <c r="B443" s="82" t="s">
        <v>1133</v>
      </c>
      <c r="C443" s="82" t="s">
        <v>1133</v>
      </c>
      <c r="D443" s="82" t="s">
        <v>1134</v>
      </c>
      <c r="E443" s="82" t="s">
        <v>1207</v>
      </c>
      <c r="F443" s="82" t="s">
        <v>1208</v>
      </c>
      <c r="G443" s="82" t="s">
        <v>1156</v>
      </c>
    </row>
    <row r="444" spans="1:7" x14ac:dyDescent="0.15">
      <c r="A444" s="82">
        <v>443</v>
      </c>
      <c r="B444" s="82" t="s">
        <v>1133</v>
      </c>
      <c r="C444" s="82" t="s">
        <v>1133</v>
      </c>
      <c r="D444" s="82" t="s">
        <v>1134</v>
      </c>
      <c r="E444" s="82" t="s">
        <v>776</v>
      </c>
      <c r="F444" s="82" t="s">
        <v>777</v>
      </c>
      <c r="G444" s="82" t="s">
        <v>778</v>
      </c>
    </row>
    <row r="445" spans="1:7" x14ac:dyDescent="0.15">
      <c r="A445" s="82">
        <v>444</v>
      </c>
      <c r="B445" s="82" t="s">
        <v>1133</v>
      </c>
      <c r="C445" s="82" t="s">
        <v>1133</v>
      </c>
      <c r="D445" s="82" t="s">
        <v>1134</v>
      </c>
      <c r="E445" s="82" t="s">
        <v>1209</v>
      </c>
      <c r="F445" s="82" t="s">
        <v>1210</v>
      </c>
      <c r="G445" s="82" t="s">
        <v>1079</v>
      </c>
    </row>
    <row r="446" spans="1:7" x14ac:dyDescent="0.15">
      <c r="A446" s="82">
        <v>445</v>
      </c>
      <c r="B446" s="82" t="s">
        <v>1133</v>
      </c>
      <c r="C446" s="82" t="s">
        <v>1133</v>
      </c>
      <c r="D446" s="82" t="s">
        <v>1134</v>
      </c>
      <c r="E446" s="82" t="s">
        <v>1211</v>
      </c>
      <c r="F446" s="82" t="s">
        <v>1212</v>
      </c>
      <c r="G446" s="82" t="s">
        <v>815</v>
      </c>
    </row>
    <row r="447" spans="1:7" x14ac:dyDescent="0.15">
      <c r="A447" s="82">
        <v>446</v>
      </c>
      <c r="B447" s="82" t="s">
        <v>1133</v>
      </c>
      <c r="C447" s="82" t="s">
        <v>1133</v>
      </c>
      <c r="D447" s="82" t="s">
        <v>1134</v>
      </c>
      <c r="E447" s="82" t="s">
        <v>1213</v>
      </c>
      <c r="F447" s="82" t="s">
        <v>1214</v>
      </c>
      <c r="G447" s="82" t="s">
        <v>1215</v>
      </c>
    </row>
    <row r="448" spans="1:7" x14ac:dyDescent="0.15">
      <c r="A448" s="82">
        <v>447</v>
      </c>
      <c r="B448" s="82" t="s">
        <v>1133</v>
      </c>
      <c r="C448" s="82" t="s">
        <v>1133</v>
      </c>
      <c r="D448" s="82" t="s">
        <v>1134</v>
      </c>
      <c r="E448" s="82" t="s">
        <v>1216</v>
      </c>
      <c r="F448" s="82" t="s">
        <v>1217</v>
      </c>
      <c r="G448" s="82" t="s">
        <v>1079</v>
      </c>
    </row>
    <row r="449" spans="1:7" x14ac:dyDescent="0.15">
      <c r="A449" s="82">
        <v>448</v>
      </c>
      <c r="B449" s="82" t="s">
        <v>1133</v>
      </c>
      <c r="C449" s="82" t="s">
        <v>1133</v>
      </c>
      <c r="D449" s="82" t="s">
        <v>1134</v>
      </c>
      <c r="E449" s="82" t="s">
        <v>1218</v>
      </c>
      <c r="F449" s="82" t="s">
        <v>1219</v>
      </c>
      <c r="G449" s="82" t="s">
        <v>1185</v>
      </c>
    </row>
    <row r="450" spans="1:7" x14ac:dyDescent="0.15">
      <c r="A450" s="82">
        <v>449</v>
      </c>
      <c r="B450" s="82" t="s">
        <v>1133</v>
      </c>
      <c r="C450" s="82" t="s">
        <v>1133</v>
      </c>
      <c r="D450" s="82" t="s">
        <v>1134</v>
      </c>
      <c r="E450" s="82" t="s">
        <v>1220</v>
      </c>
      <c r="F450" s="82" t="s">
        <v>1221</v>
      </c>
      <c r="G450" s="82" t="s">
        <v>1159</v>
      </c>
    </row>
    <row r="451" spans="1:7" x14ac:dyDescent="0.15">
      <c r="A451" s="82">
        <v>450</v>
      </c>
      <c r="B451" s="82" t="s">
        <v>1133</v>
      </c>
      <c r="C451" s="82" t="s">
        <v>1133</v>
      </c>
      <c r="D451" s="82" t="s">
        <v>1134</v>
      </c>
      <c r="E451" s="82" t="s">
        <v>1222</v>
      </c>
      <c r="F451" s="82" t="s">
        <v>1223</v>
      </c>
      <c r="G451" s="82" t="s">
        <v>1082</v>
      </c>
    </row>
    <row r="452" spans="1:7" x14ac:dyDescent="0.15">
      <c r="A452" s="82">
        <v>451</v>
      </c>
      <c r="B452" s="82" t="s">
        <v>1133</v>
      </c>
      <c r="C452" s="82" t="s">
        <v>1133</v>
      </c>
      <c r="D452" s="82" t="s">
        <v>1134</v>
      </c>
      <c r="E452" s="82" t="s">
        <v>1224</v>
      </c>
      <c r="F452" s="82" t="s">
        <v>1225</v>
      </c>
      <c r="G452" s="82" t="s">
        <v>806</v>
      </c>
    </row>
    <row r="453" spans="1:7" x14ac:dyDescent="0.15">
      <c r="A453" s="82">
        <v>452</v>
      </c>
      <c r="B453" s="82" t="s">
        <v>1133</v>
      </c>
      <c r="C453" s="82" t="s">
        <v>1133</v>
      </c>
      <c r="D453" s="82" t="s">
        <v>1134</v>
      </c>
      <c r="E453" s="82" t="s">
        <v>1226</v>
      </c>
      <c r="F453" s="82" t="s">
        <v>1227</v>
      </c>
      <c r="G453" s="82" t="s">
        <v>815</v>
      </c>
    </row>
    <row r="454" spans="1:7" x14ac:dyDescent="0.15">
      <c r="A454" s="82">
        <v>453</v>
      </c>
      <c r="B454" s="82" t="s">
        <v>1133</v>
      </c>
      <c r="C454" s="82" t="s">
        <v>1133</v>
      </c>
      <c r="D454" s="82" t="s">
        <v>1134</v>
      </c>
      <c r="E454" s="82" t="s">
        <v>1228</v>
      </c>
      <c r="F454" s="82" t="s">
        <v>1229</v>
      </c>
      <c r="G454" s="82" t="s">
        <v>1079</v>
      </c>
    </row>
    <row r="455" spans="1:7" x14ac:dyDescent="0.15">
      <c r="A455" s="82">
        <v>454</v>
      </c>
      <c r="B455" s="82" t="s">
        <v>1133</v>
      </c>
      <c r="C455" s="82" t="s">
        <v>1133</v>
      </c>
      <c r="D455" s="82" t="s">
        <v>1134</v>
      </c>
      <c r="E455" s="82" t="s">
        <v>1230</v>
      </c>
      <c r="F455" s="82" t="s">
        <v>1231</v>
      </c>
      <c r="G455" s="82" t="s">
        <v>806</v>
      </c>
    </row>
    <row r="456" spans="1:7" x14ac:dyDescent="0.15">
      <c r="A456" s="82">
        <v>455</v>
      </c>
      <c r="B456" s="82" t="s">
        <v>1133</v>
      </c>
      <c r="C456" s="82" t="s">
        <v>1133</v>
      </c>
      <c r="D456" s="82" t="s">
        <v>1134</v>
      </c>
      <c r="E456" s="82" t="s">
        <v>1232</v>
      </c>
      <c r="F456" s="82" t="s">
        <v>1233</v>
      </c>
      <c r="G456" s="82" t="s">
        <v>806</v>
      </c>
    </row>
    <row r="457" spans="1:7" x14ac:dyDescent="0.15">
      <c r="A457" s="82">
        <v>456</v>
      </c>
      <c r="B457" s="82" t="s">
        <v>1133</v>
      </c>
      <c r="C457" s="82" t="s">
        <v>1133</v>
      </c>
      <c r="D457" s="82" t="s">
        <v>1134</v>
      </c>
      <c r="E457" s="82" t="s">
        <v>1234</v>
      </c>
      <c r="F457" s="82" t="s">
        <v>1235</v>
      </c>
      <c r="G457" s="82" t="s">
        <v>1159</v>
      </c>
    </row>
    <row r="458" spans="1:7" x14ac:dyDescent="0.15">
      <c r="A458" s="82">
        <v>457</v>
      </c>
      <c r="B458" s="82" t="s">
        <v>1133</v>
      </c>
      <c r="C458" s="82" t="s">
        <v>1133</v>
      </c>
      <c r="D458" s="82" t="s">
        <v>1134</v>
      </c>
      <c r="E458" s="82" t="s">
        <v>1236</v>
      </c>
      <c r="F458" s="82" t="s">
        <v>1237</v>
      </c>
      <c r="G458" s="82" t="s">
        <v>1159</v>
      </c>
    </row>
    <row r="459" spans="1:7" x14ac:dyDescent="0.15">
      <c r="A459" s="82">
        <v>458</v>
      </c>
      <c r="B459" s="82" t="s">
        <v>1133</v>
      </c>
      <c r="C459" s="82" t="s">
        <v>1133</v>
      </c>
      <c r="D459" s="82" t="s">
        <v>1134</v>
      </c>
      <c r="E459" s="82" t="s">
        <v>1238</v>
      </c>
      <c r="F459" s="82" t="s">
        <v>1239</v>
      </c>
      <c r="G459" s="82" t="s">
        <v>773</v>
      </c>
    </row>
    <row r="460" spans="1:7" x14ac:dyDescent="0.15">
      <c r="A460" s="82">
        <v>459</v>
      </c>
      <c r="B460" s="82" t="s">
        <v>1133</v>
      </c>
      <c r="C460" s="82" t="s">
        <v>1133</v>
      </c>
      <c r="D460" s="82" t="s">
        <v>1134</v>
      </c>
      <c r="E460" s="82" t="s">
        <v>1240</v>
      </c>
      <c r="F460" s="82" t="s">
        <v>1241</v>
      </c>
      <c r="G460" s="82" t="s">
        <v>1242</v>
      </c>
    </row>
    <row r="461" spans="1:7" x14ac:dyDescent="0.15">
      <c r="A461" s="82">
        <v>460</v>
      </c>
      <c r="B461" s="82" t="s">
        <v>1133</v>
      </c>
      <c r="C461" s="82" t="s">
        <v>1133</v>
      </c>
      <c r="D461" s="82" t="s">
        <v>1134</v>
      </c>
      <c r="E461" s="82" t="s">
        <v>1243</v>
      </c>
      <c r="F461" s="82" t="s">
        <v>1244</v>
      </c>
      <c r="G461" s="82" t="s">
        <v>1182</v>
      </c>
    </row>
    <row r="462" spans="1:7" x14ac:dyDescent="0.15">
      <c r="A462" s="82">
        <v>461</v>
      </c>
      <c r="B462" s="82" t="s">
        <v>1133</v>
      </c>
      <c r="C462" s="82" t="s">
        <v>1133</v>
      </c>
      <c r="D462" s="82" t="s">
        <v>1134</v>
      </c>
      <c r="E462" s="82" t="s">
        <v>1245</v>
      </c>
      <c r="F462" s="82" t="s">
        <v>1246</v>
      </c>
      <c r="G462" s="82" t="s">
        <v>806</v>
      </c>
    </row>
    <row r="463" spans="1:7" x14ac:dyDescent="0.15">
      <c r="A463" s="82">
        <v>462</v>
      </c>
      <c r="B463" s="82" t="s">
        <v>1133</v>
      </c>
      <c r="C463" s="82" t="s">
        <v>1133</v>
      </c>
      <c r="D463" s="82" t="s">
        <v>1134</v>
      </c>
      <c r="E463" s="82" t="s">
        <v>1247</v>
      </c>
      <c r="F463" s="82" t="s">
        <v>1248</v>
      </c>
      <c r="G463" s="82" t="s">
        <v>806</v>
      </c>
    </row>
    <row r="464" spans="1:7" x14ac:dyDescent="0.15">
      <c r="A464" s="82">
        <v>463</v>
      </c>
      <c r="B464" s="82" t="s">
        <v>1133</v>
      </c>
      <c r="C464" s="82" t="s">
        <v>1133</v>
      </c>
      <c r="D464" s="82" t="s">
        <v>1134</v>
      </c>
      <c r="E464" s="82" t="s">
        <v>1249</v>
      </c>
      <c r="F464" s="82" t="s">
        <v>1250</v>
      </c>
      <c r="G464" s="82" t="s">
        <v>806</v>
      </c>
    </row>
    <row r="465" spans="1:7" x14ac:dyDescent="0.15">
      <c r="A465" s="82">
        <v>464</v>
      </c>
      <c r="B465" s="82" t="s">
        <v>1133</v>
      </c>
      <c r="C465" s="82" t="s">
        <v>1133</v>
      </c>
      <c r="D465" s="82" t="s">
        <v>1134</v>
      </c>
      <c r="E465" s="82" t="s">
        <v>1251</v>
      </c>
      <c r="F465" s="82" t="s">
        <v>1252</v>
      </c>
      <c r="G465" s="82" t="s">
        <v>773</v>
      </c>
    </row>
    <row r="466" spans="1:7" x14ac:dyDescent="0.15">
      <c r="A466" s="82">
        <v>465</v>
      </c>
      <c r="B466" s="82" t="s">
        <v>1133</v>
      </c>
      <c r="C466" s="82" t="s">
        <v>1133</v>
      </c>
      <c r="D466" s="82" t="s">
        <v>1134</v>
      </c>
      <c r="E466" s="82" t="s">
        <v>813</v>
      </c>
      <c r="F466" s="82" t="s">
        <v>814</v>
      </c>
      <c r="G466" s="82" t="s">
        <v>815</v>
      </c>
    </row>
    <row r="467" spans="1:7" x14ac:dyDescent="0.15">
      <c r="A467" s="82">
        <v>466</v>
      </c>
      <c r="B467" s="82" t="s">
        <v>1133</v>
      </c>
      <c r="C467" s="82" t="s">
        <v>1133</v>
      </c>
      <c r="D467" s="82" t="s">
        <v>1134</v>
      </c>
      <c r="E467" s="82" t="s">
        <v>1253</v>
      </c>
      <c r="F467" s="82" t="s">
        <v>1254</v>
      </c>
      <c r="G467" s="82" t="s">
        <v>1185</v>
      </c>
    </row>
    <row r="468" spans="1:7" x14ac:dyDescent="0.15">
      <c r="A468" s="82">
        <v>467</v>
      </c>
      <c r="B468" s="82" t="s">
        <v>1133</v>
      </c>
      <c r="C468" s="82" t="s">
        <v>1133</v>
      </c>
      <c r="D468" s="82" t="s">
        <v>1134</v>
      </c>
      <c r="E468" s="82" t="s">
        <v>1255</v>
      </c>
      <c r="F468" s="82" t="s">
        <v>1256</v>
      </c>
      <c r="G468" s="82" t="s">
        <v>1185</v>
      </c>
    </row>
    <row r="469" spans="1:7" x14ac:dyDescent="0.15">
      <c r="A469" s="82">
        <v>468</v>
      </c>
      <c r="B469" s="82" t="s">
        <v>1133</v>
      </c>
      <c r="C469" s="82" t="s">
        <v>1133</v>
      </c>
      <c r="D469" s="82" t="s">
        <v>1134</v>
      </c>
      <c r="E469" s="82" t="s">
        <v>1257</v>
      </c>
      <c r="F469" s="82" t="s">
        <v>1258</v>
      </c>
      <c r="G469" s="82" t="s">
        <v>806</v>
      </c>
    </row>
    <row r="470" spans="1:7" x14ac:dyDescent="0.15">
      <c r="A470" s="82">
        <v>469</v>
      </c>
      <c r="B470" s="82" t="s">
        <v>1133</v>
      </c>
      <c r="C470" s="82" t="s">
        <v>1133</v>
      </c>
      <c r="D470" s="82" t="s">
        <v>1134</v>
      </c>
      <c r="E470" s="82" t="s">
        <v>1259</v>
      </c>
      <c r="F470" s="82" t="s">
        <v>1260</v>
      </c>
      <c r="G470" s="82" t="s">
        <v>1261</v>
      </c>
    </row>
    <row r="471" spans="1:7" x14ac:dyDescent="0.15">
      <c r="A471" s="82">
        <v>470</v>
      </c>
      <c r="B471" s="82" t="s">
        <v>1133</v>
      </c>
      <c r="C471" s="82" t="s">
        <v>1133</v>
      </c>
      <c r="D471" s="82" t="s">
        <v>1134</v>
      </c>
      <c r="E471" s="82" t="s">
        <v>1262</v>
      </c>
      <c r="F471" s="82" t="s">
        <v>1263</v>
      </c>
      <c r="G471" s="82" t="s">
        <v>806</v>
      </c>
    </row>
    <row r="472" spans="1:7" x14ac:dyDescent="0.15">
      <c r="A472" s="82">
        <v>471</v>
      </c>
      <c r="B472" s="82" t="s">
        <v>1133</v>
      </c>
      <c r="C472" s="82" t="s">
        <v>1133</v>
      </c>
      <c r="D472" s="82" t="s">
        <v>1134</v>
      </c>
      <c r="E472" s="82" t="s">
        <v>1264</v>
      </c>
      <c r="F472" s="82" t="s">
        <v>1265</v>
      </c>
      <c r="G472" s="82" t="s">
        <v>1159</v>
      </c>
    </row>
    <row r="473" spans="1:7" x14ac:dyDescent="0.15">
      <c r="A473" s="82">
        <v>472</v>
      </c>
      <c r="B473" s="82" t="s">
        <v>1133</v>
      </c>
      <c r="C473" s="82" t="s">
        <v>1133</v>
      </c>
      <c r="D473" s="82" t="s">
        <v>1134</v>
      </c>
      <c r="E473" s="82" t="s">
        <v>1266</v>
      </c>
      <c r="F473" s="82" t="s">
        <v>1267</v>
      </c>
      <c r="G473" s="82" t="s">
        <v>1268</v>
      </c>
    </row>
    <row r="474" spans="1:7" x14ac:dyDescent="0.15">
      <c r="A474" s="82">
        <v>473</v>
      </c>
      <c r="B474" s="82" t="s">
        <v>1133</v>
      </c>
      <c r="C474" s="82" t="s">
        <v>1133</v>
      </c>
      <c r="D474" s="82" t="s">
        <v>1134</v>
      </c>
      <c r="E474" s="82" t="s">
        <v>1269</v>
      </c>
      <c r="F474" s="82" t="s">
        <v>1270</v>
      </c>
      <c r="G474" s="82" t="s">
        <v>773</v>
      </c>
    </row>
    <row r="475" spans="1:7" x14ac:dyDescent="0.15">
      <c r="A475" s="82">
        <v>474</v>
      </c>
      <c r="B475" s="82" t="s">
        <v>1133</v>
      </c>
      <c r="C475" s="82" t="s">
        <v>1133</v>
      </c>
      <c r="D475" s="82" t="s">
        <v>1134</v>
      </c>
      <c r="E475" s="82" t="s">
        <v>1271</v>
      </c>
      <c r="F475" s="82" t="s">
        <v>1272</v>
      </c>
      <c r="G475" s="82" t="s">
        <v>1159</v>
      </c>
    </row>
    <row r="476" spans="1:7" x14ac:dyDescent="0.15">
      <c r="A476" s="82">
        <v>475</v>
      </c>
      <c r="B476" s="82" t="s">
        <v>1133</v>
      </c>
      <c r="C476" s="82" t="s">
        <v>1133</v>
      </c>
      <c r="D476" s="82" t="s">
        <v>1134</v>
      </c>
      <c r="E476" s="82" t="s">
        <v>1273</v>
      </c>
      <c r="F476" s="82" t="s">
        <v>1274</v>
      </c>
      <c r="G476" s="82" t="s">
        <v>806</v>
      </c>
    </row>
    <row r="477" spans="1:7" x14ac:dyDescent="0.15">
      <c r="A477" s="82">
        <v>476</v>
      </c>
      <c r="B477" s="82" t="s">
        <v>1133</v>
      </c>
      <c r="C477" s="82" t="s">
        <v>1133</v>
      </c>
      <c r="D477" s="82" t="s">
        <v>1134</v>
      </c>
      <c r="E477" s="82" t="s">
        <v>1275</v>
      </c>
      <c r="F477" s="82" t="s">
        <v>1276</v>
      </c>
      <c r="G477" s="82" t="s">
        <v>1079</v>
      </c>
    </row>
    <row r="478" spans="1:7" x14ac:dyDescent="0.15">
      <c r="A478" s="82">
        <v>477</v>
      </c>
      <c r="B478" s="82" t="s">
        <v>1133</v>
      </c>
      <c r="C478" s="82" t="s">
        <v>1133</v>
      </c>
      <c r="D478" s="82" t="s">
        <v>1134</v>
      </c>
      <c r="E478" s="82" t="s">
        <v>1277</v>
      </c>
      <c r="F478" s="82" t="s">
        <v>1278</v>
      </c>
      <c r="G478" s="82" t="s">
        <v>1079</v>
      </c>
    </row>
    <row r="479" spans="1:7" x14ac:dyDescent="0.15">
      <c r="A479" s="82">
        <v>478</v>
      </c>
      <c r="B479" s="82" t="s">
        <v>1133</v>
      </c>
      <c r="C479" s="82" t="s">
        <v>1133</v>
      </c>
      <c r="D479" s="82" t="s">
        <v>1134</v>
      </c>
      <c r="E479" s="82" t="s">
        <v>1279</v>
      </c>
      <c r="F479" s="82" t="s">
        <v>1280</v>
      </c>
      <c r="G479" s="82" t="s">
        <v>1159</v>
      </c>
    </row>
    <row r="480" spans="1:7" x14ac:dyDescent="0.15">
      <c r="A480" s="82">
        <v>479</v>
      </c>
      <c r="B480" s="82" t="s">
        <v>1133</v>
      </c>
      <c r="C480" s="82" t="s">
        <v>1133</v>
      </c>
      <c r="D480" s="82" t="s">
        <v>1134</v>
      </c>
      <c r="E480" s="82" t="s">
        <v>1281</v>
      </c>
      <c r="F480" s="82" t="s">
        <v>1282</v>
      </c>
      <c r="G480" s="82" t="s">
        <v>1079</v>
      </c>
    </row>
    <row r="481" spans="1:7" x14ac:dyDescent="0.15">
      <c r="A481" s="82">
        <v>480</v>
      </c>
      <c r="B481" s="82" t="s">
        <v>1133</v>
      </c>
      <c r="C481" s="82" t="s">
        <v>1133</v>
      </c>
      <c r="D481" s="82" t="s">
        <v>1134</v>
      </c>
      <c r="E481" s="82" t="s">
        <v>1283</v>
      </c>
      <c r="F481" s="82" t="s">
        <v>1284</v>
      </c>
      <c r="G481" s="82" t="s">
        <v>1285</v>
      </c>
    </row>
    <row r="482" spans="1:7" x14ac:dyDescent="0.15">
      <c r="A482" s="82">
        <v>481</v>
      </c>
      <c r="B482" s="82" t="s">
        <v>1133</v>
      </c>
      <c r="C482" s="82" t="s">
        <v>1133</v>
      </c>
      <c r="D482" s="82" t="s">
        <v>1134</v>
      </c>
      <c r="E482" s="82" t="s">
        <v>1286</v>
      </c>
      <c r="F482" s="82" t="s">
        <v>1287</v>
      </c>
      <c r="G482" s="82" t="s">
        <v>773</v>
      </c>
    </row>
    <row r="483" spans="1:7" x14ac:dyDescent="0.15">
      <c r="A483" s="82">
        <v>482</v>
      </c>
      <c r="B483" s="82" t="s">
        <v>1133</v>
      </c>
      <c r="C483" s="82" t="s">
        <v>1133</v>
      </c>
      <c r="D483" s="82" t="s">
        <v>1134</v>
      </c>
      <c r="E483" s="82" t="s">
        <v>1288</v>
      </c>
      <c r="F483" s="82" t="s">
        <v>1289</v>
      </c>
      <c r="G483" s="82" t="s">
        <v>1079</v>
      </c>
    </row>
    <row r="484" spans="1:7" x14ac:dyDescent="0.15">
      <c r="A484" s="82">
        <v>483</v>
      </c>
      <c r="B484" s="82" t="s">
        <v>1133</v>
      </c>
      <c r="C484" s="82" t="s">
        <v>1133</v>
      </c>
      <c r="D484" s="82" t="s">
        <v>1134</v>
      </c>
      <c r="E484" s="82" t="s">
        <v>1290</v>
      </c>
      <c r="F484" s="82" t="s">
        <v>1291</v>
      </c>
      <c r="G484" s="82" t="s">
        <v>1148</v>
      </c>
    </row>
    <row r="485" spans="1:7" x14ac:dyDescent="0.15">
      <c r="A485" s="82">
        <v>484</v>
      </c>
      <c r="B485" s="82" t="s">
        <v>1133</v>
      </c>
      <c r="C485" s="82" t="s">
        <v>1133</v>
      </c>
      <c r="D485" s="82" t="s">
        <v>1134</v>
      </c>
      <c r="E485" s="82" t="s">
        <v>1292</v>
      </c>
      <c r="F485" s="82" t="s">
        <v>1293</v>
      </c>
      <c r="G485" s="82" t="s">
        <v>815</v>
      </c>
    </row>
    <row r="486" spans="1:7" x14ac:dyDescent="0.15">
      <c r="A486" s="82">
        <v>485</v>
      </c>
      <c r="B486" s="82" t="s">
        <v>1133</v>
      </c>
      <c r="C486" s="82" t="s">
        <v>1133</v>
      </c>
      <c r="D486" s="82" t="s">
        <v>1134</v>
      </c>
      <c r="E486" s="82" t="s">
        <v>1294</v>
      </c>
      <c r="F486" s="82" t="s">
        <v>1295</v>
      </c>
      <c r="G486" s="82" t="s">
        <v>1079</v>
      </c>
    </row>
    <row r="487" spans="1:7" x14ac:dyDescent="0.15">
      <c r="A487" s="82">
        <v>486</v>
      </c>
      <c r="B487" s="82" t="s">
        <v>1133</v>
      </c>
      <c r="C487" s="82" t="s">
        <v>1133</v>
      </c>
      <c r="D487" s="82" t="s">
        <v>1134</v>
      </c>
      <c r="E487" s="82" t="s">
        <v>1296</v>
      </c>
      <c r="F487" s="82" t="s">
        <v>1297</v>
      </c>
      <c r="G487" s="82" t="s">
        <v>815</v>
      </c>
    </row>
    <row r="488" spans="1:7" x14ac:dyDescent="0.15">
      <c r="A488" s="82">
        <v>487</v>
      </c>
      <c r="B488" s="82" t="s">
        <v>1133</v>
      </c>
      <c r="C488" s="82" t="s">
        <v>1133</v>
      </c>
      <c r="D488" s="82" t="s">
        <v>1134</v>
      </c>
      <c r="E488" s="82" t="s">
        <v>1298</v>
      </c>
      <c r="F488" s="82" t="s">
        <v>1299</v>
      </c>
      <c r="G488" s="82" t="s">
        <v>1182</v>
      </c>
    </row>
    <row r="489" spans="1:7" x14ac:dyDescent="0.15">
      <c r="A489" s="82">
        <v>488</v>
      </c>
      <c r="B489" s="82" t="s">
        <v>1133</v>
      </c>
      <c r="C489" s="82" t="s">
        <v>1133</v>
      </c>
      <c r="D489" s="82" t="s">
        <v>1134</v>
      </c>
      <c r="E489" s="82" t="s">
        <v>1300</v>
      </c>
      <c r="F489" s="82" t="s">
        <v>1301</v>
      </c>
      <c r="G489" s="82" t="s">
        <v>806</v>
      </c>
    </row>
    <row r="490" spans="1:7" x14ac:dyDescent="0.15">
      <c r="A490" s="82">
        <v>489</v>
      </c>
      <c r="B490" s="82" t="s">
        <v>1133</v>
      </c>
      <c r="C490" s="82" t="s">
        <v>1133</v>
      </c>
      <c r="D490" s="82" t="s">
        <v>1134</v>
      </c>
      <c r="E490" s="82" t="s">
        <v>1302</v>
      </c>
      <c r="F490" s="82" t="s">
        <v>1303</v>
      </c>
      <c r="G490" s="82" t="s">
        <v>773</v>
      </c>
    </row>
    <row r="491" spans="1:7" x14ac:dyDescent="0.15">
      <c r="A491" s="82">
        <v>490</v>
      </c>
      <c r="B491" s="82" t="s">
        <v>1133</v>
      </c>
      <c r="C491" s="82" t="s">
        <v>1133</v>
      </c>
      <c r="D491" s="82" t="s">
        <v>1134</v>
      </c>
      <c r="E491" s="82" t="s">
        <v>1304</v>
      </c>
      <c r="F491" s="82" t="s">
        <v>1305</v>
      </c>
      <c r="G491" s="82" t="s">
        <v>1079</v>
      </c>
    </row>
    <row r="492" spans="1:7" x14ac:dyDescent="0.15">
      <c r="A492" s="82">
        <v>491</v>
      </c>
      <c r="B492" s="82" t="s">
        <v>1133</v>
      </c>
      <c r="C492" s="82" t="s">
        <v>1133</v>
      </c>
      <c r="D492" s="82" t="s">
        <v>1134</v>
      </c>
      <c r="E492" s="82" t="s">
        <v>1306</v>
      </c>
      <c r="F492" s="82" t="s">
        <v>1307</v>
      </c>
      <c r="G492" s="82" t="s">
        <v>806</v>
      </c>
    </row>
    <row r="493" spans="1:7" x14ac:dyDescent="0.15">
      <c r="A493" s="82">
        <v>492</v>
      </c>
      <c r="B493" s="82" t="s">
        <v>1133</v>
      </c>
      <c r="C493" s="82" t="s">
        <v>1133</v>
      </c>
      <c r="D493" s="82" t="s">
        <v>1134</v>
      </c>
      <c r="E493" s="82" t="s">
        <v>1308</v>
      </c>
      <c r="F493" s="82" t="s">
        <v>1309</v>
      </c>
      <c r="G493" s="82" t="s">
        <v>806</v>
      </c>
    </row>
    <row r="494" spans="1:7" x14ac:dyDescent="0.15">
      <c r="A494" s="82">
        <v>493</v>
      </c>
      <c r="B494" s="82" t="s">
        <v>1133</v>
      </c>
      <c r="C494" s="82" t="s">
        <v>1133</v>
      </c>
      <c r="D494" s="82" t="s">
        <v>1134</v>
      </c>
      <c r="E494" s="82" t="s">
        <v>1310</v>
      </c>
      <c r="F494" s="82" t="s">
        <v>1311</v>
      </c>
      <c r="G494" s="82" t="s">
        <v>806</v>
      </c>
    </row>
    <row r="495" spans="1:7" x14ac:dyDescent="0.15">
      <c r="A495" s="82">
        <v>494</v>
      </c>
      <c r="B495" s="82" t="s">
        <v>1133</v>
      </c>
      <c r="C495" s="82" t="s">
        <v>1133</v>
      </c>
      <c r="D495" s="82" t="s">
        <v>1134</v>
      </c>
      <c r="E495" s="82" t="s">
        <v>1312</v>
      </c>
      <c r="F495" s="82" t="s">
        <v>1313</v>
      </c>
      <c r="G495" s="82" t="s">
        <v>773</v>
      </c>
    </row>
    <row r="496" spans="1:7" x14ac:dyDescent="0.15">
      <c r="A496" s="82">
        <v>495</v>
      </c>
      <c r="B496" s="82" t="s">
        <v>1133</v>
      </c>
      <c r="C496" s="82" t="s">
        <v>1133</v>
      </c>
      <c r="D496" s="82" t="s">
        <v>1134</v>
      </c>
      <c r="E496" s="82" t="s">
        <v>1314</v>
      </c>
      <c r="F496" s="82" t="s">
        <v>1315</v>
      </c>
      <c r="G496" s="82" t="s">
        <v>773</v>
      </c>
    </row>
    <row r="497" spans="1:7" x14ac:dyDescent="0.15">
      <c r="A497" s="82">
        <v>496</v>
      </c>
      <c r="B497" s="82" t="s">
        <v>1133</v>
      </c>
      <c r="C497" s="82" t="s">
        <v>1133</v>
      </c>
      <c r="D497" s="82" t="s">
        <v>1134</v>
      </c>
      <c r="E497" s="82" t="s">
        <v>1316</v>
      </c>
      <c r="F497" s="82" t="s">
        <v>1317</v>
      </c>
      <c r="G497" s="82" t="s">
        <v>1182</v>
      </c>
    </row>
    <row r="498" spans="1:7" x14ac:dyDescent="0.15">
      <c r="A498" s="82">
        <v>497</v>
      </c>
      <c r="B498" s="82" t="s">
        <v>1133</v>
      </c>
      <c r="C498" s="82" t="s">
        <v>1133</v>
      </c>
      <c r="D498" s="82" t="s">
        <v>1134</v>
      </c>
      <c r="E498" s="82" t="s">
        <v>1318</v>
      </c>
      <c r="F498" s="82" t="s">
        <v>1319</v>
      </c>
      <c r="G498" s="82" t="s">
        <v>806</v>
      </c>
    </row>
    <row r="499" spans="1:7" x14ac:dyDescent="0.15">
      <c r="A499" s="82">
        <v>498</v>
      </c>
      <c r="B499" s="82" t="s">
        <v>1133</v>
      </c>
      <c r="C499" s="82" t="s">
        <v>1133</v>
      </c>
      <c r="D499" s="82" t="s">
        <v>1134</v>
      </c>
      <c r="E499" s="82" t="s">
        <v>1320</v>
      </c>
      <c r="F499" s="82" t="s">
        <v>1321</v>
      </c>
      <c r="G499" s="82" t="s">
        <v>815</v>
      </c>
    </row>
    <row r="500" spans="1:7" x14ac:dyDescent="0.15">
      <c r="A500" s="82">
        <v>499</v>
      </c>
      <c r="B500" s="82" t="s">
        <v>1133</v>
      </c>
      <c r="C500" s="82" t="s">
        <v>1133</v>
      </c>
      <c r="D500" s="82" t="s">
        <v>1134</v>
      </c>
      <c r="E500" s="82" t="s">
        <v>1322</v>
      </c>
      <c r="F500" s="82" t="s">
        <v>1323</v>
      </c>
      <c r="G500" s="82" t="s">
        <v>1159</v>
      </c>
    </row>
    <row r="501" spans="1:7" x14ac:dyDescent="0.15">
      <c r="A501" s="82">
        <v>500</v>
      </c>
      <c r="B501" s="82" t="s">
        <v>1133</v>
      </c>
      <c r="C501" s="82" t="s">
        <v>1133</v>
      </c>
      <c r="D501" s="82" t="s">
        <v>1134</v>
      </c>
      <c r="E501" s="82" t="s">
        <v>1324</v>
      </c>
      <c r="F501" s="82" t="s">
        <v>1325</v>
      </c>
      <c r="G501" s="82" t="s">
        <v>1079</v>
      </c>
    </row>
    <row r="502" spans="1:7" x14ac:dyDescent="0.15">
      <c r="A502" s="82">
        <v>501</v>
      </c>
      <c r="B502" s="82" t="s">
        <v>1133</v>
      </c>
      <c r="C502" s="82" t="s">
        <v>1133</v>
      </c>
      <c r="D502" s="82" t="s">
        <v>1134</v>
      </c>
      <c r="E502" s="82" t="s">
        <v>1326</v>
      </c>
      <c r="F502" s="82" t="s">
        <v>1327</v>
      </c>
      <c r="G502" s="82" t="s">
        <v>1159</v>
      </c>
    </row>
    <row r="503" spans="1:7" x14ac:dyDescent="0.15">
      <c r="A503" s="82">
        <v>502</v>
      </c>
      <c r="B503" s="82" t="s">
        <v>1133</v>
      </c>
      <c r="C503" s="82" t="s">
        <v>1133</v>
      </c>
      <c r="D503" s="82" t="s">
        <v>1134</v>
      </c>
      <c r="E503" s="82" t="s">
        <v>1328</v>
      </c>
      <c r="F503" s="82" t="s">
        <v>1329</v>
      </c>
      <c r="G503" s="82" t="s">
        <v>806</v>
      </c>
    </row>
    <row r="504" spans="1:7" x14ac:dyDescent="0.15">
      <c r="A504" s="82">
        <v>503</v>
      </c>
      <c r="B504" s="82" t="s">
        <v>1133</v>
      </c>
      <c r="C504" s="82" t="s">
        <v>1133</v>
      </c>
      <c r="D504" s="82" t="s">
        <v>1134</v>
      </c>
      <c r="E504" s="82" t="s">
        <v>1330</v>
      </c>
      <c r="F504" s="82" t="s">
        <v>1331</v>
      </c>
      <c r="G504" s="82" t="s">
        <v>806</v>
      </c>
    </row>
    <row r="505" spans="1:7" x14ac:dyDescent="0.15">
      <c r="A505" s="82">
        <v>504</v>
      </c>
      <c r="B505" s="82" t="s">
        <v>1133</v>
      </c>
      <c r="C505" s="82" t="s">
        <v>1133</v>
      </c>
      <c r="D505" s="82" t="s">
        <v>1134</v>
      </c>
      <c r="E505" s="82" t="s">
        <v>1332</v>
      </c>
      <c r="F505" s="82" t="s">
        <v>1333</v>
      </c>
      <c r="G505" s="82" t="s">
        <v>1334</v>
      </c>
    </row>
    <row r="506" spans="1:7" x14ac:dyDescent="0.15">
      <c r="A506" s="82">
        <v>505</v>
      </c>
      <c r="B506" s="82" t="s">
        <v>1133</v>
      </c>
      <c r="C506" s="82" t="s">
        <v>1133</v>
      </c>
      <c r="D506" s="82" t="s">
        <v>1134</v>
      </c>
      <c r="E506" s="82" t="s">
        <v>1335</v>
      </c>
      <c r="F506" s="82" t="s">
        <v>1336</v>
      </c>
      <c r="G506" s="82" t="s">
        <v>1337</v>
      </c>
    </row>
    <row r="507" spans="1:7" x14ac:dyDescent="0.15">
      <c r="A507" s="82">
        <v>506</v>
      </c>
      <c r="B507" s="82" t="s">
        <v>1133</v>
      </c>
      <c r="C507" s="82" t="s">
        <v>1133</v>
      </c>
      <c r="D507" s="82" t="s">
        <v>1134</v>
      </c>
      <c r="E507" s="82" t="s">
        <v>1338</v>
      </c>
      <c r="F507" s="82" t="s">
        <v>1339</v>
      </c>
      <c r="G507" s="82" t="s">
        <v>806</v>
      </c>
    </row>
    <row r="508" spans="1:7" x14ac:dyDescent="0.15">
      <c r="A508" s="82">
        <v>507</v>
      </c>
      <c r="B508" s="82" t="s">
        <v>1133</v>
      </c>
      <c r="C508" s="82" t="s">
        <v>1133</v>
      </c>
      <c r="D508" s="82" t="s">
        <v>1134</v>
      </c>
      <c r="E508" s="82" t="s">
        <v>736</v>
      </c>
      <c r="F508" s="82" t="s">
        <v>737</v>
      </c>
      <c r="G508" s="82" t="s">
        <v>738</v>
      </c>
    </row>
    <row r="509" spans="1:7" x14ac:dyDescent="0.15">
      <c r="A509" s="82">
        <v>508</v>
      </c>
      <c r="B509" s="82" t="s">
        <v>1133</v>
      </c>
      <c r="C509" s="82" t="s">
        <v>1133</v>
      </c>
      <c r="D509" s="82" t="s">
        <v>1134</v>
      </c>
      <c r="E509" s="82" t="s">
        <v>739</v>
      </c>
      <c r="F509" s="82" t="s">
        <v>740</v>
      </c>
      <c r="G509" s="82" t="s">
        <v>741</v>
      </c>
    </row>
    <row r="510" spans="1:7" x14ac:dyDescent="0.15">
      <c r="A510" s="82">
        <v>509</v>
      </c>
      <c r="B510" s="82" t="s">
        <v>1133</v>
      </c>
      <c r="C510" s="82" t="s">
        <v>1133</v>
      </c>
      <c r="D510" s="82" t="s">
        <v>1134</v>
      </c>
      <c r="E510" s="82" t="s">
        <v>1340</v>
      </c>
      <c r="F510" s="82" t="s">
        <v>1341</v>
      </c>
      <c r="G510" s="82" t="s">
        <v>1182</v>
      </c>
    </row>
    <row r="511" spans="1:7" x14ac:dyDescent="0.15">
      <c r="A511" s="82">
        <v>510</v>
      </c>
      <c r="B511" s="82" t="s">
        <v>1133</v>
      </c>
      <c r="C511" s="82" t="s">
        <v>1133</v>
      </c>
      <c r="D511" s="82" t="s">
        <v>1134</v>
      </c>
      <c r="E511" s="82" t="s">
        <v>1342</v>
      </c>
      <c r="F511" s="82" t="s">
        <v>1343</v>
      </c>
      <c r="G511" s="82" t="s">
        <v>1344</v>
      </c>
    </row>
    <row r="512" spans="1:7" x14ac:dyDescent="0.15">
      <c r="A512" s="82">
        <v>511</v>
      </c>
      <c r="B512" s="82" t="s">
        <v>1133</v>
      </c>
      <c r="C512" s="82" t="s">
        <v>1133</v>
      </c>
      <c r="D512" s="82" t="s">
        <v>1134</v>
      </c>
      <c r="E512" s="82" t="s">
        <v>1345</v>
      </c>
      <c r="F512" s="82" t="s">
        <v>1346</v>
      </c>
      <c r="G512" s="82" t="s">
        <v>1347</v>
      </c>
    </row>
    <row r="513" spans="1:7" x14ac:dyDescent="0.15">
      <c r="A513" s="82">
        <v>512</v>
      </c>
      <c r="B513" s="82" t="s">
        <v>1133</v>
      </c>
      <c r="C513" s="82" t="s">
        <v>1133</v>
      </c>
      <c r="D513" s="82" t="s">
        <v>1134</v>
      </c>
      <c r="E513" s="82" t="s">
        <v>1348</v>
      </c>
      <c r="F513" s="82" t="s">
        <v>1349</v>
      </c>
      <c r="G513" s="82" t="s">
        <v>1350</v>
      </c>
    </row>
    <row r="514" spans="1:7" x14ac:dyDescent="0.15">
      <c r="A514" s="82">
        <v>513</v>
      </c>
      <c r="B514" s="82" t="s">
        <v>1133</v>
      </c>
      <c r="C514" s="82" t="s">
        <v>1133</v>
      </c>
      <c r="D514" s="82" t="s">
        <v>1134</v>
      </c>
      <c r="E514" s="82" t="s">
        <v>1351</v>
      </c>
      <c r="F514" s="82" t="s">
        <v>1352</v>
      </c>
      <c r="G514" s="82" t="s">
        <v>1353</v>
      </c>
    </row>
    <row r="515" spans="1:7" x14ac:dyDescent="0.15">
      <c r="A515" s="82">
        <v>514</v>
      </c>
      <c r="B515" s="82" t="s">
        <v>1354</v>
      </c>
      <c r="C515" s="82" t="s">
        <v>1354</v>
      </c>
      <c r="D515" s="82" t="s">
        <v>1355</v>
      </c>
      <c r="E515" s="82" t="s">
        <v>1356</v>
      </c>
      <c r="F515" s="82" t="s">
        <v>1357</v>
      </c>
      <c r="G515" s="82" t="s">
        <v>1358</v>
      </c>
    </row>
    <row r="516" spans="1:7" x14ac:dyDescent="0.15">
      <c r="A516" s="82">
        <v>515</v>
      </c>
      <c r="B516" s="82" t="s">
        <v>1354</v>
      </c>
      <c r="C516" s="82" t="s">
        <v>1354</v>
      </c>
      <c r="D516" s="82" t="s">
        <v>1355</v>
      </c>
      <c r="E516" s="82" t="s">
        <v>1359</v>
      </c>
      <c r="F516" s="82" t="s">
        <v>1360</v>
      </c>
      <c r="G516" s="82" t="s">
        <v>1358</v>
      </c>
    </row>
    <row r="517" spans="1:7" x14ac:dyDescent="0.15">
      <c r="A517" s="82">
        <v>516</v>
      </c>
      <c r="B517" s="82" t="s">
        <v>1354</v>
      </c>
      <c r="C517" s="82" t="s">
        <v>1354</v>
      </c>
      <c r="D517" s="82" t="s">
        <v>1355</v>
      </c>
      <c r="E517" s="82" t="s">
        <v>1361</v>
      </c>
      <c r="F517" s="82" t="s">
        <v>1362</v>
      </c>
      <c r="G517" s="82" t="s">
        <v>1358</v>
      </c>
    </row>
    <row r="518" spans="1:7" x14ac:dyDescent="0.15">
      <c r="A518" s="82">
        <v>517</v>
      </c>
      <c r="B518" s="82" t="s">
        <v>1354</v>
      </c>
      <c r="C518" s="82" t="s">
        <v>1354</v>
      </c>
      <c r="D518" s="82" t="s">
        <v>1355</v>
      </c>
      <c r="E518" s="82" t="s">
        <v>1363</v>
      </c>
      <c r="F518" s="82" t="s">
        <v>1364</v>
      </c>
      <c r="G518" s="82" t="s">
        <v>773</v>
      </c>
    </row>
    <row r="519" spans="1:7" x14ac:dyDescent="0.15">
      <c r="A519" s="82">
        <v>518</v>
      </c>
      <c r="B519" s="82" t="s">
        <v>1354</v>
      </c>
      <c r="C519" s="82" t="s">
        <v>1354</v>
      </c>
      <c r="D519" s="82" t="s">
        <v>1355</v>
      </c>
      <c r="E519" s="82" t="s">
        <v>726</v>
      </c>
      <c r="F519" s="82" t="s">
        <v>727</v>
      </c>
      <c r="G519" s="82" t="s">
        <v>728</v>
      </c>
    </row>
    <row r="520" spans="1:7" x14ac:dyDescent="0.15">
      <c r="A520" s="82">
        <v>519</v>
      </c>
      <c r="B520" s="82" t="s">
        <v>1354</v>
      </c>
      <c r="C520" s="82" t="s">
        <v>1354</v>
      </c>
      <c r="D520" s="82" t="s">
        <v>1355</v>
      </c>
      <c r="E520" s="82" t="s">
        <v>1365</v>
      </c>
      <c r="F520" s="82" t="s">
        <v>1366</v>
      </c>
      <c r="G520" s="82" t="s">
        <v>1358</v>
      </c>
    </row>
    <row r="521" spans="1:7" x14ac:dyDescent="0.15">
      <c r="A521" s="82">
        <v>520</v>
      </c>
      <c r="B521" s="82" t="s">
        <v>1354</v>
      </c>
      <c r="C521" s="82" t="s">
        <v>1354</v>
      </c>
      <c r="D521" s="82" t="s">
        <v>1355</v>
      </c>
      <c r="E521" s="82" t="s">
        <v>1367</v>
      </c>
      <c r="F521" s="82" t="s">
        <v>1368</v>
      </c>
      <c r="G521" s="82" t="s">
        <v>1358</v>
      </c>
    </row>
    <row r="522" spans="1:7" x14ac:dyDescent="0.15">
      <c r="A522" s="82">
        <v>521</v>
      </c>
      <c r="B522" s="82" t="s">
        <v>1354</v>
      </c>
      <c r="C522" s="82" t="s">
        <v>1354</v>
      </c>
      <c r="D522" s="82" t="s">
        <v>1355</v>
      </c>
      <c r="E522" s="82" t="s">
        <v>1369</v>
      </c>
      <c r="F522" s="82" t="s">
        <v>1370</v>
      </c>
      <c r="G522" s="82" t="s">
        <v>1358</v>
      </c>
    </row>
    <row r="523" spans="1:7" x14ac:dyDescent="0.15">
      <c r="A523" s="82">
        <v>522</v>
      </c>
      <c r="B523" s="82" t="s">
        <v>1354</v>
      </c>
      <c r="C523" s="82" t="s">
        <v>1354</v>
      </c>
      <c r="D523" s="82" t="s">
        <v>1355</v>
      </c>
      <c r="E523" s="82" t="s">
        <v>1371</v>
      </c>
      <c r="F523" s="82" t="s">
        <v>1372</v>
      </c>
      <c r="G523" s="82" t="s">
        <v>1358</v>
      </c>
    </row>
    <row r="524" spans="1:7" x14ac:dyDescent="0.15">
      <c r="A524" s="82">
        <v>523</v>
      </c>
      <c r="B524" s="82" t="s">
        <v>1354</v>
      </c>
      <c r="C524" s="82" t="s">
        <v>1354</v>
      </c>
      <c r="D524" s="82" t="s">
        <v>1355</v>
      </c>
      <c r="E524" s="82" t="s">
        <v>1373</v>
      </c>
      <c r="F524" s="82" t="s">
        <v>1374</v>
      </c>
      <c r="G524" s="82" t="s">
        <v>1358</v>
      </c>
    </row>
    <row r="525" spans="1:7" x14ac:dyDescent="0.15">
      <c r="A525" s="82">
        <v>524</v>
      </c>
      <c r="B525" s="82" t="s">
        <v>1354</v>
      </c>
      <c r="C525" s="82" t="s">
        <v>1354</v>
      </c>
      <c r="D525" s="82" t="s">
        <v>1355</v>
      </c>
      <c r="E525" s="82" t="s">
        <v>1375</v>
      </c>
      <c r="F525" s="82" t="s">
        <v>1376</v>
      </c>
      <c r="G525" s="82" t="s">
        <v>1358</v>
      </c>
    </row>
    <row r="526" spans="1:7" x14ac:dyDescent="0.15">
      <c r="A526" s="82">
        <v>525</v>
      </c>
      <c r="B526" s="82" t="s">
        <v>1354</v>
      </c>
      <c r="C526" s="82" t="s">
        <v>1354</v>
      </c>
      <c r="D526" s="82" t="s">
        <v>1355</v>
      </c>
      <c r="E526" s="82" t="s">
        <v>736</v>
      </c>
      <c r="F526" s="82" t="s">
        <v>737</v>
      </c>
      <c r="G526" s="82" t="s">
        <v>738</v>
      </c>
    </row>
    <row r="527" spans="1:7" x14ac:dyDescent="0.15">
      <c r="A527" s="82">
        <v>526</v>
      </c>
      <c r="B527" s="82" t="s">
        <v>1354</v>
      </c>
      <c r="C527" s="82" t="s">
        <v>1354</v>
      </c>
      <c r="D527" s="82" t="s">
        <v>1355</v>
      </c>
      <c r="E527" s="82" t="s">
        <v>739</v>
      </c>
      <c r="F527" s="82" t="s">
        <v>740</v>
      </c>
      <c r="G527" s="82" t="s">
        <v>741</v>
      </c>
    </row>
    <row r="528" spans="1:7" x14ac:dyDescent="0.15">
      <c r="A528" s="82">
        <v>527</v>
      </c>
      <c r="B528" s="82" t="s">
        <v>1377</v>
      </c>
      <c r="C528" s="82" t="s">
        <v>1377</v>
      </c>
      <c r="D528" s="82" t="s">
        <v>1378</v>
      </c>
      <c r="E528" s="82" t="s">
        <v>1379</v>
      </c>
      <c r="F528" s="82" t="s">
        <v>1380</v>
      </c>
      <c r="G528" s="82" t="s">
        <v>1381</v>
      </c>
    </row>
    <row r="529" spans="1:7" x14ac:dyDescent="0.15">
      <c r="A529" s="82">
        <v>528</v>
      </c>
      <c r="B529" s="82" t="s">
        <v>1377</v>
      </c>
      <c r="C529" s="82" t="s">
        <v>1377</v>
      </c>
      <c r="D529" s="82" t="s">
        <v>1378</v>
      </c>
      <c r="E529" s="82" t="s">
        <v>1382</v>
      </c>
      <c r="F529" s="82" t="s">
        <v>1383</v>
      </c>
      <c r="G529" s="82" t="s">
        <v>815</v>
      </c>
    </row>
    <row r="530" spans="1:7" x14ac:dyDescent="0.15">
      <c r="A530" s="82">
        <v>529</v>
      </c>
      <c r="B530" s="82" t="s">
        <v>1377</v>
      </c>
      <c r="C530" s="82" t="s">
        <v>1377</v>
      </c>
      <c r="D530" s="82" t="s">
        <v>1378</v>
      </c>
      <c r="E530" s="82" t="s">
        <v>726</v>
      </c>
      <c r="F530" s="82" t="s">
        <v>727</v>
      </c>
      <c r="G530" s="82" t="s">
        <v>728</v>
      </c>
    </row>
    <row r="531" spans="1:7" x14ac:dyDescent="0.15">
      <c r="A531" s="82">
        <v>530</v>
      </c>
      <c r="B531" s="82" t="s">
        <v>1377</v>
      </c>
      <c r="C531" s="82" t="s">
        <v>1377</v>
      </c>
      <c r="D531" s="82" t="s">
        <v>1378</v>
      </c>
      <c r="E531" s="82" t="s">
        <v>1384</v>
      </c>
      <c r="F531" s="82" t="s">
        <v>1385</v>
      </c>
      <c r="G531" s="82" t="s">
        <v>1381</v>
      </c>
    </row>
    <row r="532" spans="1:7" x14ac:dyDescent="0.15">
      <c r="A532" s="82">
        <v>531</v>
      </c>
      <c r="B532" s="82" t="s">
        <v>1377</v>
      </c>
      <c r="C532" s="82" t="s">
        <v>1377</v>
      </c>
      <c r="D532" s="82" t="s">
        <v>1378</v>
      </c>
      <c r="E532" s="82" t="s">
        <v>1386</v>
      </c>
      <c r="F532" s="82" t="s">
        <v>1387</v>
      </c>
      <c r="G532" s="82" t="s">
        <v>1381</v>
      </c>
    </row>
    <row r="533" spans="1:7" x14ac:dyDescent="0.15">
      <c r="A533" s="82">
        <v>532</v>
      </c>
      <c r="B533" s="82" t="s">
        <v>1377</v>
      </c>
      <c r="C533" s="82" t="s">
        <v>1377</v>
      </c>
      <c r="D533" s="82" t="s">
        <v>1378</v>
      </c>
      <c r="E533" s="82" t="s">
        <v>860</v>
      </c>
      <c r="F533" s="82" t="s">
        <v>861</v>
      </c>
      <c r="G533" s="82" t="s">
        <v>862</v>
      </c>
    </row>
    <row r="534" spans="1:7" x14ac:dyDescent="0.15">
      <c r="A534" s="82">
        <v>533</v>
      </c>
      <c r="B534" s="82" t="s">
        <v>1377</v>
      </c>
      <c r="C534" s="82" t="s">
        <v>1377</v>
      </c>
      <c r="D534" s="82" t="s">
        <v>1378</v>
      </c>
      <c r="E534" s="82" t="s">
        <v>1388</v>
      </c>
      <c r="F534" s="82" t="s">
        <v>861</v>
      </c>
      <c r="G534" s="82" t="s">
        <v>1389</v>
      </c>
    </row>
    <row r="535" spans="1:7" x14ac:dyDescent="0.15">
      <c r="A535" s="82">
        <v>534</v>
      </c>
      <c r="B535" s="82" t="s">
        <v>1377</v>
      </c>
      <c r="C535" s="82" t="s">
        <v>1377</v>
      </c>
      <c r="D535" s="82" t="s">
        <v>1378</v>
      </c>
      <c r="E535" s="82" t="s">
        <v>1207</v>
      </c>
      <c r="F535" s="82" t="s">
        <v>1208</v>
      </c>
      <c r="G535" s="82" t="s">
        <v>1156</v>
      </c>
    </row>
    <row r="536" spans="1:7" x14ac:dyDescent="0.15">
      <c r="A536" s="82">
        <v>535</v>
      </c>
      <c r="B536" s="82" t="s">
        <v>1377</v>
      </c>
      <c r="C536" s="82" t="s">
        <v>1377</v>
      </c>
      <c r="D536" s="82" t="s">
        <v>1378</v>
      </c>
      <c r="E536" s="82" t="s">
        <v>1390</v>
      </c>
      <c r="F536" s="82" t="s">
        <v>1391</v>
      </c>
      <c r="G536" s="82" t="s">
        <v>1381</v>
      </c>
    </row>
    <row r="537" spans="1:7" x14ac:dyDescent="0.15">
      <c r="A537" s="82">
        <v>536</v>
      </c>
      <c r="B537" s="82" t="s">
        <v>1377</v>
      </c>
      <c r="C537" s="82" t="s">
        <v>1377</v>
      </c>
      <c r="D537" s="82" t="s">
        <v>1378</v>
      </c>
      <c r="E537" s="82" t="s">
        <v>1392</v>
      </c>
      <c r="F537" s="82" t="s">
        <v>1393</v>
      </c>
      <c r="G537" s="82" t="s">
        <v>1381</v>
      </c>
    </row>
    <row r="538" spans="1:7" x14ac:dyDescent="0.15">
      <c r="A538" s="82">
        <v>537</v>
      </c>
      <c r="B538" s="82" t="s">
        <v>1377</v>
      </c>
      <c r="C538" s="82" t="s">
        <v>1377</v>
      </c>
      <c r="D538" s="82" t="s">
        <v>1378</v>
      </c>
      <c r="E538" s="82" t="s">
        <v>1394</v>
      </c>
      <c r="F538" s="82" t="s">
        <v>1395</v>
      </c>
      <c r="G538" s="82" t="s">
        <v>1381</v>
      </c>
    </row>
    <row r="539" spans="1:7" x14ac:dyDescent="0.15">
      <c r="A539" s="82">
        <v>538</v>
      </c>
      <c r="B539" s="82" t="s">
        <v>1377</v>
      </c>
      <c r="C539" s="82" t="s">
        <v>1377</v>
      </c>
      <c r="D539" s="82" t="s">
        <v>1378</v>
      </c>
      <c r="E539" s="82" t="s">
        <v>1396</v>
      </c>
      <c r="F539" s="82" t="s">
        <v>1397</v>
      </c>
      <c r="G539" s="82" t="s">
        <v>1381</v>
      </c>
    </row>
    <row r="540" spans="1:7" x14ac:dyDescent="0.15">
      <c r="A540" s="82">
        <v>539</v>
      </c>
      <c r="B540" s="82" t="s">
        <v>1377</v>
      </c>
      <c r="C540" s="82" t="s">
        <v>1377</v>
      </c>
      <c r="D540" s="82" t="s">
        <v>1378</v>
      </c>
      <c r="E540" s="82" t="s">
        <v>736</v>
      </c>
      <c r="F540" s="82" t="s">
        <v>737</v>
      </c>
      <c r="G540" s="82" t="s">
        <v>738</v>
      </c>
    </row>
    <row r="541" spans="1:7" x14ac:dyDescent="0.15">
      <c r="A541" s="82">
        <v>540</v>
      </c>
      <c r="B541" s="82" t="s">
        <v>1377</v>
      </c>
      <c r="C541" s="82" t="s">
        <v>1377</v>
      </c>
      <c r="D541" s="82" t="s">
        <v>1378</v>
      </c>
      <c r="E541" s="82" t="s">
        <v>739</v>
      </c>
      <c r="F541" s="82" t="s">
        <v>740</v>
      </c>
      <c r="G541" s="82" t="s">
        <v>741</v>
      </c>
    </row>
    <row r="542" spans="1:7" x14ac:dyDescent="0.15">
      <c r="A542" s="82">
        <v>541</v>
      </c>
      <c r="B542" s="82" t="s">
        <v>1398</v>
      </c>
      <c r="C542" s="82" t="s">
        <v>1398</v>
      </c>
      <c r="D542" s="82" t="s">
        <v>1399</v>
      </c>
      <c r="E542" s="82" t="s">
        <v>1400</v>
      </c>
      <c r="F542" s="82" t="s">
        <v>1401</v>
      </c>
      <c r="G542" s="82" t="s">
        <v>1402</v>
      </c>
    </row>
    <row r="543" spans="1:7" x14ac:dyDescent="0.15">
      <c r="A543" s="82">
        <v>542</v>
      </c>
      <c r="B543" s="82" t="s">
        <v>1398</v>
      </c>
      <c r="C543" s="82" t="s">
        <v>1398</v>
      </c>
      <c r="D543" s="82" t="s">
        <v>1399</v>
      </c>
      <c r="E543" s="82" t="s">
        <v>726</v>
      </c>
      <c r="F543" s="82" t="s">
        <v>727</v>
      </c>
      <c r="G543" s="82" t="s">
        <v>728</v>
      </c>
    </row>
    <row r="544" spans="1:7" x14ac:dyDescent="0.15">
      <c r="A544" s="82">
        <v>543</v>
      </c>
      <c r="B544" s="82" t="s">
        <v>1398</v>
      </c>
      <c r="C544" s="82" t="s">
        <v>1398</v>
      </c>
      <c r="D544" s="82" t="s">
        <v>1399</v>
      </c>
      <c r="E544" s="82" t="s">
        <v>1403</v>
      </c>
      <c r="F544" s="82" t="s">
        <v>1404</v>
      </c>
      <c r="G544" s="82" t="s">
        <v>1402</v>
      </c>
    </row>
    <row r="545" spans="1:7" x14ac:dyDescent="0.15">
      <c r="A545" s="82">
        <v>544</v>
      </c>
      <c r="B545" s="82" t="s">
        <v>1398</v>
      </c>
      <c r="C545" s="82" t="s">
        <v>1398</v>
      </c>
      <c r="D545" s="82" t="s">
        <v>1399</v>
      </c>
      <c r="E545" s="82" t="s">
        <v>860</v>
      </c>
      <c r="F545" s="82" t="s">
        <v>861</v>
      </c>
      <c r="G545" s="82" t="s">
        <v>862</v>
      </c>
    </row>
    <row r="546" spans="1:7" x14ac:dyDescent="0.15">
      <c r="A546" s="82">
        <v>545</v>
      </c>
      <c r="B546" s="82" t="s">
        <v>1398</v>
      </c>
      <c r="C546" s="82" t="s">
        <v>1398</v>
      </c>
      <c r="D546" s="82" t="s">
        <v>1399</v>
      </c>
      <c r="E546" s="82" t="s">
        <v>1405</v>
      </c>
      <c r="F546" s="82" t="s">
        <v>1406</v>
      </c>
      <c r="G546" s="82" t="s">
        <v>862</v>
      </c>
    </row>
    <row r="547" spans="1:7" x14ac:dyDescent="0.15">
      <c r="A547" s="82">
        <v>546</v>
      </c>
      <c r="B547" s="82" t="s">
        <v>1398</v>
      </c>
      <c r="C547" s="82" t="s">
        <v>1398</v>
      </c>
      <c r="D547" s="82" t="s">
        <v>1399</v>
      </c>
      <c r="E547" s="82" t="s">
        <v>905</v>
      </c>
      <c r="F547" s="82" t="s">
        <v>1407</v>
      </c>
      <c r="G547" s="82" t="s">
        <v>1402</v>
      </c>
    </row>
    <row r="548" spans="1:7" x14ac:dyDescent="0.15">
      <c r="A548" s="82">
        <v>547</v>
      </c>
      <c r="B548" s="82" t="s">
        <v>1398</v>
      </c>
      <c r="C548" s="82" t="s">
        <v>1398</v>
      </c>
      <c r="D548" s="82" t="s">
        <v>1399</v>
      </c>
      <c r="E548" s="82" t="s">
        <v>1408</v>
      </c>
      <c r="F548" s="82" t="s">
        <v>1409</v>
      </c>
      <c r="G548" s="82" t="s">
        <v>1402</v>
      </c>
    </row>
    <row r="549" spans="1:7" x14ac:dyDescent="0.15">
      <c r="A549" s="82">
        <v>548</v>
      </c>
      <c r="B549" s="82" t="s">
        <v>1398</v>
      </c>
      <c r="C549" s="82" t="s">
        <v>1398</v>
      </c>
      <c r="D549" s="82" t="s">
        <v>1399</v>
      </c>
      <c r="E549" s="82" t="s">
        <v>1410</v>
      </c>
      <c r="F549" s="82" t="s">
        <v>1411</v>
      </c>
      <c r="G549" s="82" t="s">
        <v>1402</v>
      </c>
    </row>
    <row r="550" spans="1:7" x14ac:dyDescent="0.15">
      <c r="A550" s="82">
        <v>549</v>
      </c>
      <c r="B550" s="82" t="s">
        <v>1398</v>
      </c>
      <c r="C550" s="82" t="s">
        <v>1398</v>
      </c>
      <c r="D550" s="82" t="s">
        <v>1399</v>
      </c>
      <c r="E550" s="82" t="s">
        <v>1412</v>
      </c>
      <c r="F550" s="82" t="s">
        <v>1413</v>
      </c>
      <c r="G550" s="82" t="s">
        <v>1402</v>
      </c>
    </row>
    <row r="551" spans="1:7" x14ac:dyDescent="0.15">
      <c r="A551" s="82">
        <v>550</v>
      </c>
      <c r="B551" s="82" t="s">
        <v>1398</v>
      </c>
      <c r="C551" s="82" t="s">
        <v>1398</v>
      </c>
      <c r="D551" s="82" t="s">
        <v>1399</v>
      </c>
      <c r="E551" s="82" t="s">
        <v>1414</v>
      </c>
      <c r="F551" s="82" t="s">
        <v>1415</v>
      </c>
      <c r="G551" s="82" t="s">
        <v>1402</v>
      </c>
    </row>
    <row r="552" spans="1:7" x14ac:dyDescent="0.15">
      <c r="A552" s="82">
        <v>551</v>
      </c>
      <c r="B552" s="82" t="s">
        <v>1398</v>
      </c>
      <c r="C552" s="82" t="s">
        <v>1398</v>
      </c>
      <c r="D552" s="82" t="s">
        <v>1399</v>
      </c>
      <c r="E552" s="82" t="s">
        <v>736</v>
      </c>
      <c r="F552" s="82" t="s">
        <v>737</v>
      </c>
      <c r="G552" s="82" t="s">
        <v>738</v>
      </c>
    </row>
    <row r="553" spans="1:7" x14ac:dyDescent="0.15">
      <c r="A553" s="82">
        <v>552</v>
      </c>
      <c r="B553" s="82" t="s">
        <v>1398</v>
      </c>
      <c r="C553" s="82" t="s">
        <v>1398</v>
      </c>
      <c r="D553" s="82" t="s">
        <v>1399</v>
      </c>
      <c r="E553" s="82" t="s">
        <v>739</v>
      </c>
      <c r="F553" s="82" t="s">
        <v>740</v>
      </c>
      <c r="G553" s="82" t="s">
        <v>741</v>
      </c>
    </row>
    <row r="554" spans="1:7" x14ac:dyDescent="0.15">
      <c r="A554" s="82">
        <v>553</v>
      </c>
      <c r="B554" s="82" t="s">
        <v>1416</v>
      </c>
      <c r="C554" s="82" t="s">
        <v>1416</v>
      </c>
      <c r="D554" s="82" t="s">
        <v>1417</v>
      </c>
      <c r="E554" s="82" t="s">
        <v>1418</v>
      </c>
      <c r="F554" s="82" t="s">
        <v>1419</v>
      </c>
      <c r="G554" s="82" t="s">
        <v>1420</v>
      </c>
    </row>
    <row r="555" spans="1:7" x14ac:dyDescent="0.15">
      <c r="A555" s="82">
        <v>554</v>
      </c>
      <c r="B555" s="82" t="s">
        <v>1416</v>
      </c>
      <c r="C555" s="82" t="s">
        <v>1416</v>
      </c>
      <c r="D555" s="82" t="s">
        <v>1417</v>
      </c>
      <c r="E555" s="82" t="s">
        <v>1421</v>
      </c>
      <c r="F555" s="82" t="s">
        <v>1422</v>
      </c>
      <c r="G555" s="82" t="s">
        <v>1423</v>
      </c>
    </row>
    <row r="556" spans="1:7" x14ac:dyDescent="0.15">
      <c r="A556" s="82">
        <v>555</v>
      </c>
      <c r="B556" s="82" t="s">
        <v>1416</v>
      </c>
      <c r="C556" s="82" t="s">
        <v>1416</v>
      </c>
      <c r="D556" s="82" t="s">
        <v>1417</v>
      </c>
      <c r="E556" s="82" t="s">
        <v>1424</v>
      </c>
      <c r="F556" s="82" t="s">
        <v>1425</v>
      </c>
      <c r="G556" s="82" t="s">
        <v>1423</v>
      </c>
    </row>
    <row r="557" spans="1:7" x14ac:dyDescent="0.15">
      <c r="A557" s="82">
        <v>556</v>
      </c>
      <c r="B557" s="82" t="s">
        <v>1416</v>
      </c>
      <c r="C557" s="82" t="s">
        <v>1416</v>
      </c>
      <c r="D557" s="82" t="s">
        <v>1417</v>
      </c>
      <c r="E557" s="82" t="s">
        <v>726</v>
      </c>
      <c r="F557" s="82" t="s">
        <v>727</v>
      </c>
      <c r="G557" s="82" t="s">
        <v>728</v>
      </c>
    </row>
    <row r="558" spans="1:7" x14ac:dyDescent="0.15">
      <c r="A558" s="82">
        <v>557</v>
      </c>
      <c r="B558" s="82" t="s">
        <v>1416</v>
      </c>
      <c r="C558" s="82" t="s">
        <v>1416</v>
      </c>
      <c r="D558" s="82" t="s">
        <v>1417</v>
      </c>
      <c r="E558" s="82" t="s">
        <v>1426</v>
      </c>
      <c r="F558" s="82" t="s">
        <v>1427</v>
      </c>
      <c r="G558" s="82" t="s">
        <v>1423</v>
      </c>
    </row>
    <row r="559" spans="1:7" x14ac:dyDescent="0.15">
      <c r="A559" s="82">
        <v>558</v>
      </c>
      <c r="B559" s="82" t="s">
        <v>1416</v>
      </c>
      <c r="C559" s="82" t="s">
        <v>1416</v>
      </c>
      <c r="D559" s="82" t="s">
        <v>1417</v>
      </c>
      <c r="E559" s="82" t="s">
        <v>1428</v>
      </c>
      <c r="F559" s="82" t="s">
        <v>1429</v>
      </c>
      <c r="G559" s="82" t="s">
        <v>1420</v>
      </c>
    </row>
    <row r="560" spans="1:7" x14ac:dyDescent="0.15">
      <c r="A560" s="82">
        <v>559</v>
      </c>
      <c r="B560" s="82" t="s">
        <v>1416</v>
      </c>
      <c r="C560" s="82" t="s">
        <v>1416</v>
      </c>
      <c r="D560" s="82" t="s">
        <v>1417</v>
      </c>
      <c r="E560" s="82" t="s">
        <v>1430</v>
      </c>
      <c r="F560" s="82" t="s">
        <v>1431</v>
      </c>
      <c r="G560" s="82" t="s">
        <v>1423</v>
      </c>
    </row>
    <row r="561" spans="1:7" x14ac:dyDescent="0.15">
      <c r="A561" s="82">
        <v>560</v>
      </c>
      <c r="B561" s="82" t="s">
        <v>1416</v>
      </c>
      <c r="C561" s="82" t="s">
        <v>1416</v>
      </c>
      <c r="D561" s="82" t="s">
        <v>1417</v>
      </c>
      <c r="E561" s="82" t="s">
        <v>1432</v>
      </c>
      <c r="F561" s="82" t="s">
        <v>1433</v>
      </c>
      <c r="G561" s="82" t="s">
        <v>1060</v>
      </c>
    </row>
    <row r="562" spans="1:7" x14ac:dyDescent="0.15">
      <c r="A562" s="82">
        <v>561</v>
      </c>
      <c r="B562" s="82" t="s">
        <v>1416</v>
      </c>
      <c r="C562" s="82" t="s">
        <v>1416</v>
      </c>
      <c r="D562" s="82" t="s">
        <v>1417</v>
      </c>
      <c r="E562" s="82" t="s">
        <v>1434</v>
      </c>
      <c r="F562" s="82" t="s">
        <v>1435</v>
      </c>
      <c r="G562" s="82" t="s">
        <v>1423</v>
      </c>
    </row>
    <row r="563" spans="1:7" x14ac:dyDescent="0.15">
      <c r="A563" s="82">
        <v>562</v>
      </c>
      <c r="B563" s="82" t="s">
        <v>1416</v>
      </c>
      <c r="C563" s="82" t="s">
        <v>1416</v>
      </c>
      <c r="D563" s="82" t="s">
        <v>1417</v>
      </c>
      <c r="E563" s="82" t="s">
        <v>1436</v>
      </c>
      <c r="F563" s="82" t="s">
        <v>1437</v>
      </c>
      <c r="G563" s="82" t="s">
        <v>1423</v>
      </c>
    </row>
    <row r="564" spans="1:7" x14ac:dyDescent="0.15">
      <c r="A564" s="82">
        <v>563</v>
      </c>
      <c r="B564" s="82" t="s">
        <v>1416</v>
      </c>
      <c r="C564" s="82" t="s">
        <v>1416</v>
      </c>
      <c r="D564" s="82" t="s">
        <v>1417</v>
      </c>
      <c r="E564" s="82" t="s">
        <v>1438</v>
      </c>
      <c r="F564" s="82" t="s">
        <v>1439</v>
      </c>
      <c r="G564" s="82" t="s">
        <v>1423</v>
      </c>
    </row>
    <row r="565" spans="1:7" x14ac:dyDescent="0.15">
      <c r="A565" s="82">
        <v>564</v>
      </c>
      <c r="B565" s="82" t="s">
        <v>1416</v>
      </c>
      <c r="C565" s="82" t="s">
        <v>1416</v>
      </c>
      <c r="D565" s="82" t="s">
        <v>1417</v>
      </c>
      <c r="E565" s="82" t="s">
        <v>1440</v>
      </c>
      <c r="F565" s="82" t="s">
        <v>1441</v>
      </c>
      <c r="G565" s="82" t="s">
        <v>1261</v>
      </c>
    </row>
    <row r="566" spans="1:7" x14ac:dyDescent="0.15">
      <c r="A566" s="82">
        <v>565</v>
      </c>
      <c r="B566" s="82" t="s">
        <v>1416</v>
      </c>
      <c r="C566" s="82" t="s">
        <v>1416</v>
      </c>
      <c r="D566" s="82" t="s">
        <v>1417</v>
      </c>
      <c r="E566" s="82" t="s">
        <v>1442</v>
      </c>
      <c r="F566" s="82" t="s">
        <v>1443</v>
      </c>
      <c r="G566" s="82" t="s">
        <v>1423</v>
      </c>
    </row>
    <row r="567" spans="1:7" x14ac:dyDescent="0.15">
      <c r="A567" s="82">
        <v>566</v>
      </c>
      <c r="B567" s="82" t="s">
        <v>1416</v>
      </c>
      <c r="C567" s="82" t="s">
        <v>1416</v>
      </c>
      <c r="D567" s="82" t="s">
        <v>1417</v>
      </c>
      <c r="E567" s="82" t="s">
        <v>1444</v>
      </c>
      <c r="F567" s="82" t="s">
        <v>1445</v>
      </c>
      <c r="G567" s="82" t="s">
        <v>1423</v>
      </c>
    </row>
    <row r="568" spans="1:7" x14ac:dyDescent="0.15">
      <c r="A568" s="82">
        <v>567</v>
      </c>
      <c r="B568" s="82" t="s">
        <v>1416</v>
      </c>
      <c r="C568" s="82" t="s">
        <v>1416</v>
      </c>
      <c r="D568" s="82" t="s">
        <v>1417</v>
      </c>
      <c r="E568" s="82" t="s">
        <v>1446</v>
      </c>
      <c r="F568" s="82" t="s">
        <v>1447</v>
      </c>
      <c r="G568" s="82" t="s">
        <v>1423</v>
      </c>
    </row>
    <row r="569" spans="1:7" x14ac:dyDescent="0.15">
      <c r="A569" s="82">
        <v>568</v>
      </c>
      <c r="B569" s="82" t="s">
        <v>1416</v>
      </c>
      <c r="C569" s="82" t="s">
        <v>1416</v>
      </c>
      <c r="D569" s="82" t="s">
        <v>1417</v>
      </c>
      <c r="E569" s="82" t="s">
        <v>1448</v>
      </c>
      <c r="F569" s="82" t="s">
        <v>1449</v>
      </c>
      <c r="G569" s="82" t="s">
        <v>1423</v>
      </c>
    </row>
    <row r="570" spans="1:7" x14ac:dyDescent="0.15">
      <c r="A570" s="82">
        <v>569</v>
      </c>
      <c r="B570" s="82" t="s">
        <v>1416</v>
      </c>
      <c r="C570" s="82" t="s">
        <v>1416</v>
      </c>
      <c r="D570" s="82" t="s">
        <v>1417</v>
      </c>
      <c r="E570" s="82" t="s">
        <v>1450</v>
      </c>
      <c r="F570" s="82" t="s">
        <v>1451</v>
      </c>
      <c r="G570" s="82" t="s">
        <v>1423</v>
      </c>
    </row>
    <row r="571" spans="1:7" x14ac:dyDescent="0.15">
      <c r="A571" s="82">
        <v>570</v>
      </c>
      <c r="B571" s="82" t="s">
        <v>1416</v>
      </c>
      <c r="C571" s="82" t="s">
        <v>1416</v>
      </c>
      <c r="D571" s="82" t="s">
        <v>1417</v>
      </c>
      <c r="E571" s="82" t="s">
        <v>1452</v>
      </c>
      <c r="F571" s="82" t="s">
        <v>1453</v>
      </c>
      <c r="G571" s="82" t="s">
        <v>1423</v>
      </c>
    </row>
    <row r="572" spans="1:7" x14ac:dyDescent="0.15">
      <c r="A572" s="82">
        <v>571</v>
      </c>
      <c r="B572" s="82" t="s">
        <v>1416</v>
      </c>
      <c r="C572" s="82" t="s">
        <v>1416</v>
      </c>
      <c r="D572" s="82" t="s">
        <v>1417</v>
      </c>
      <c r="E572" s="82" t="s">
        <v>1454</v>
      </c>
      <c r="F572" s="82" t="s">
        <v>1455</v>
      </c>
      <c r="G572" s="82" t="s">
        <v>1423</v>
      </c>
    </row>
    <row r="573" spans="1:7" x14ac:dyDescent="0.15">
      <c r="A573" s="82">
        <v>572</v>
      </c>
      <c r="B573" s="82" t="s">
        <v>1416</v>
      </c>
      <c r="C573" s="82" t="s">
        <v>1416</v>
      </c>
      <c r="D573" s="82" t="s">
        <v>1417</v>
      </c>
      <c r="E573" s="82" t="s">
        <v>736</v>
      </c>
      <c r="F573" s="82" t="s">
        <v>737</v>
      </c>
      <c r="G573" s="82" t="s">
        <v>738</v>
      </c>
    </row>
    <row r="574" spans="1:7" x14ac:dyDescent="0.15">
      <c r="A574" s="82">
        <v>573</v>
      </c>
      <c r="B574" s="82" t="s">
        <v>1416</v>
      </c>
      <c r="C574" s="82" t="s">
        <v>1416</v>
      </c>
      <c r="D574" s="82" t="s">
        <v>1417</v>
      </c>
      <c r="E574" s="82" t="s">
        <v>739</v>
      </c>
      <c r="F574" s="82" t="s">
        <v>740</v>
      </c>
      <c r="G574" s="82" t="s">
        <v>741</v>
      </c>
    </row>
    <row r="575" spans="1:7" x14ac:dyDescent="0.15">
      <c r="A575" s="82">
        <v>574</v>
      </c>
      <c r="B575" s="82" t="s">
        <v>1416</v>
      </c>
      <c r="C575" s="82" t="s">
        <v>1416</v>
      </c>
      <c r="D575" s="82" t="s">
        <v>1417</v>
      </c>
      <c r="E575" s="82" t="s">
        <v>1351</v>
      </c>
      <c r="F575" s="82" t="s">
        <v>1352</v>
      </c>
      <c r="G575" s="82" t="s">
        <v>1353</v>
      </c>
    </row>
    <row r="576" spans="1:7" x14ac:dyDescent="0.15">
      <c r="A576" s="82">
        <v>575</v>
      </c>
      <c r="B576" s="82" t="s">
        <v>1456</v>
      </c>
      <c r="C576" s="82" t="s">
        <v>1456</v>
      </c>
      <c r="D576" s="82" t="s">
        <v>1457</v>
      </c>
      <c r="E576" s="82" t="s">
        <v>726</v>
      </c>
      <c r="F576" s="82" t="s">
        <v>727</v>
      </c>
      <c r="G576" s="82" t="s">
        <v>728</v>
      </c>
    </row>
    <row r="577" spans="1:7" x14ac:dyDescent="0.15">
      <c r="A577" s="82">
        <v>576</v>
      </c>
      <c r="B577" s="82" t="s">
        <v>1456</v>
      </c>
      <c r="C577" s="82" t="s">
        <v>1456</v>
      </c>
      <c r="D577" s="82" t="s">
        <v>1457</v>
      </c>
      <c r="E577" s="82" t="s">
        <v>1458</v>
      </c>
      <c r="F577" s="82" t="s">
        <v>1459</v>
      </c>
      <c r="G577" s="82" t="s">
        <v>826</v>
      </c>
    </row>
    <row r="578" spans="1:7" x14ac:dyDescent="0.15">
      <c r="A578" s="82">
        <v>577</v>
      </c>
      <c r="B578" s="82" t="s">
        <v>1456</v>
      </c>
      <c r="C578" s="82" t="s">
        <v>1456</v>
      </c>
      <c r="D578" s="82" t="s">
        <v>1457</v>
      </c>
      <c r="E578" s="82" t="s">
        <v>860</v>
      </c>
      <c r="F578" s="82" t="s">
        <v>861</v>
      </c>
      <c r="G578" s="82" t="s">
        <v>862</v>
      </c>
    </row>
    <row r="579" spans="1:7" x14ac:dyDescent="0.15">
      <c r="A579" s="82">
        <v>578</v>
      </c>
      <c r="B579" s="82" t="s">
        <v>1456</v>
      </c>
      <c r="C579" s="82" t="s">
        <v>1456</v>
      </c>
      <c r="D579" s="82" t="s">
        <v>1457</v>
      </c>
      <c r="E579" s="82" t="s">
        <v>1460</v>
      </c>
      <c r="F579" s="82" t="s">
        <v>1461</v>
      </c>
      <c r="G579" s="82" t="s">
        <v>862</v>
      </c>
    </row>
    <row r="580" spans="1:7" x14ac:dyDescent="0.15">
      <c r="A580" s="82">
        <v>579</v>
      </c>
      <c r="B580" s="82" t="s">
        <v>1456</v>
      </c>
      <c r="C580" s="82" t="s">
        <v>1456</v>
      </c>
      <c r="D580" s="82" t="s">
        <v>1457</v>
      </c>
      <c r="E580" s="82" t="s">
        <v>1462</v>
      </c>
      <c r="F580" s="82" t="s">
        <v>1463</v>
      </c>
      <c r="G580" s="82" t="s">
        <v>826</v>
      </c>
    </row>
    <row r="581" spans="1:7" x14ac:dyDescent="0.15">
      <c r="A581" s="82">
        <v>580</v>
      </c>
      <c r="B581" s="82" t="s">
        <v>1456</v>
      </c>
      <c r="C581" s="82" t="s">
        <v>1456</v>
      </c>
      <c r="D581" s="82" t="s">
        <v>1457</v>
      </c>
      <c r="E581" s="82" t="s">
        <v>1464</v>
      </c>
      <c r="F581" s="82" t="s">
        <v>1465</v>
      </c>
      <c r="G581" s="82" t="s">
        <v>1079</v>
      </c>
    </row>
    <row r="582" spans="1:7" x14ac:dyDescent="0.15">
      <c r="A582" s="82">
        <v>581</v>
      </c>
      <c r="B582" s="82" t="s">
        <v>1456</v>
      </c>
      <c r="C582" s="82" t="s">
        <v>1456</v>
      </c>
      <c r="D582" s="82" t="s">
        <v>1457</v>
      </c>
      <c r="E582" s="82" t="s">
        <v>1466</v>
      </c>
      <c r="F582" s="82" t="s">
        <v>1467</v>
      </c>
      <c r="G582" s="82" t="s">
        <v>1079</v>
      </c>
    </row>
    <row r="583" spans="1:7" x14ac:dyDescent="0.15">
      <c r="A583" s="82">
        <v>582</v>
      </c>
      <c r="B583" s="82" t="s">
        <v>1456</v>
      </c>
      <c r="C583" s="82" t="s">
        <v>1456</v>
      </c>
      <c r="D583" s="82" t="s">
        <v>1457</v>
      </c>
      <c r="E583" s="82" t="s">
        <v>1468</v>
      </c>
      <c r="F583" s="82" t="s">
        <v>1469</v>
      </c>
      <c r="G583" s="82" t="s">
        <v>1079</v>
      </c>
    </row>
    <row r="584" spans="1:7" x14ac:dyDescent="0.15">
      <c r="A584" s="82">
        <v>583</v>
      </c>
      <c r="B584" s="82" t="s">
        <v>1456</v>
      </c>
      <c r="C584" s="82" t="s">
        <v>1456</v>
      </c>
      <c r="D584" s="82" t="s">
        <v>1457</v>
      </c>
      <c r="E584" s="82" t="s">
        <v>736</v>
      </c>
      <c r="F584" s="82" t="s">
        <v>737</v>
      </c>
      <c r="G584" s="82" t="s">
        <v>738</v>
      </c>
    </row>
    <row r="585" spans="1:7" x14ac:dyDescent="0.15">
      <c r="A585" s="82">
        <v>584</v>
      </c>
      <c r="B585" s="82" t="s">
        <v>1456</v>
      </c>
      <c r="C585" s="82" t="s">
        <v>1456</v>
      </c>
      <c r="D585" s="82" t="s">
        <v>1457</v>
      </c>
      <c r="E585" s="82" t="s">
        <v>739</v>
      </c>
      <c r="F585" s="82" t="s">
        <v>740</v>
      </c>
      <c r="G585" s="82" t="s">
        <v>741</v>
      </c>
    </row>
    <row r="586" spans="1:7" x14ac:dyDescent="0.15">
      <c r="A586" s="82">
        <v>585</v>
      </c>
      <c r="B586" s="82" t="s">
        <v>1470</v>
      </c>
      <c r="C586" s="82" t="s">
        <v>1470</v>
      </c>
      <c r="D586" s="82" t="s">
        <v>1471</v>
      </c>
      <c r="E586" s="82" t="s">
        <v>1472</v>
      </c>
      <c r="F586" s="82" t="s">
        <v>1473</v>
      </c>
      <c r="G586" s="82" t="s">
        <v>1474</v>
      </c>
    </row>
    <row r="587" spans="1:7" x14ac:dyDescent="0.15">
      <c r="A587" s="82">
        <v>586</v>
      </c>
      <c r="B587" s="82" t="s">
        <v>1470</v>
      </c>
      <c r="C587" s="82" t="s">
        <v>1470</v>
      </c>
      <c r="D587" s="82" t="s">
        <v>1471</v>
      </c>
      <c r="E587" s="82" t="s">
        <v>726</v>
      </c>
      <c r="F587" s="82" t="s">
        <v>727</v>
      </c>
      <c r="G587" s="82" t="s">
        <v>728</v>
      </c>
    </row>
    <row r="588" spans="1:7" x14ac:dyDescent="0.15">
      <c r="A588" s="82">
        <v>587</v>
      </c>
      <c r="B588" s="82" t="s">
        <v>1470</v>
      </c>
      <c r="C588" s="82" t="s">
        <v>1470</v>
      </c>
      <c r="D588" s="82" t="s">
        <v>1471</v>
      </c>
      <c r="E588" s="82" t="s">
        <v>1198</v>
      </c>
      <c r="F588" s="82" t="s">
        <v>1199</v>
      </c>
      <c r="G588" s="82" t="s">
        <v>1185</v>
      </c>
    </row>
    <row r="589" spans="1:7" x14ac:dyDescent="0.15">
      <c r="A589" s="82">
        <v>588</v>
      </c>
      <c r="B589" s="82" t="s">
        <v>1470</v>
      </c>
      <c r="C589" s="82" t="s">
        <v>1470</v>
      </c>
      <c r="D589" s="82" t="s">
        <v>1471</v>
      </c>
      <c r="E589" s="82" t="s">
        <v>1475</v>
      </c>
      <c r="F589" s="82" t="s">
        <v>1476</v>
      </c>
      <c r="G589" s="82" t="s">
        <v>1474</v>
      </c>
    </row>
    <row r="590" spans="1:7" x14ac:dyDescent="0.15">
      <c r="A590" s="82">
        <v>589</v>
      </c>
      <c r="B590" s="82" t="s">
        <v>1470</v>
      </c>
      <c r="C590" s="82" t="s">
        <v>1470</v>
      </c>
      <c r="D590" s="82" t="s">
        <v>1471</v>
      </c>
      <c r="E590" s="82" t="s">
        <v>1477</v>
      </c>
      <c r="F590" s="82" t="s">
        <v>1478</v>
      </c>
      <c r="G590" s="82" t="s">
        <v>1474</v>
      </c>
    </row>
    <row r="591" spans="1:7" x14ac:dyDescent="0.15">
      <c r="A591" s="82">
        <v>590</v>
      </c>
      <c r="B591" s="82" t="s">
        <v>1470</v>
      </c>
      <c r="C591" s="82" t="s">
        <v>1470</v>
      </c>
      <c r="D591" s="82" t="s">
        <v>1471</v>
      </c>
      <c r="E591" s="82" t="s">
        <v>1479</v>
      </c>
      <c r="F591" s="82" t="s">
        <v>1480</v>
      </c>
      <c r="G591" s="82" t="s">
        <v>1474</v>
      </c>
    </row>
    <row r="592" spans="1:7" x14ac:dyDescent="0.15">
      <c r="A592" s="82">
        <v>591</v>
      </c>
      <c r="B592" s="82" t="s">
        <v>1470</v>
      </c>
      <c r="C592" s="82" t="s">
        <v>1470</v>
      </c>
      <c r="D592" s="82" t="s">
        <v>1471</v>
      </c>
      <c r="E592" s="82" t="s">
        <v>1481</v>
      </c>
      <c r="F592" s="82" t="s">
        <v>1482</v>
      </c>
      <c r="G592" s="82" t="s">
        <v>1474</v>
      </c>
    </row>
    <row r="593" spans="1:7" x14ac:dyDescent="0.15">
      <c r="A593" s="82">
        <v>592</v>
      </c>
      <c r="B593" s="82" t="s">
        <v>1470</v>
      </c>
      <c r="C593" s="82" t="s">
        <v>1470</v>
      </c>
      <c r="D593" s="82" t="s">
        <v>1471</v>
      </c>
      <c r="E593" s="82" t="s">
        <v>1483</v>
      </c>
      <c r="F593" s="82" t="s">
        <v>1484</v>
      </c>
      <c r="G593" s="82" t="s">
        <v>1474</v>
      </c>
    </row>
    <row r="594" spans="1:7" x14ac:dyDescent="0.15">
      <c r="A594" s="82">
        <v>593</v>
      </c>
      <c r="B594" s="82" t="s">
        <v>1470</v>
      </c>
      <c r="C594" s="82" t="s">
        <v>1470</v>
      </c>
      <c r="D594" s="82" t="s">
        <v>1471</v>
      </c>
      <c r="E594" s="82" t="s">
        <v>736</v>
      </c>
      <c r="F594" s="82" t="s">
        <v>737</v>
      </c>
      <c r="G594" s="82" t="s">
        <v>738</v>
      </c>
    </row>
    <row r="595" spans="1:7" x14ac:dyDescent="0.15">
      <c r="A595" s="82">
        <v>594</v>
      </c>
      <c r="B595" s="82" t="s">
        <v>1470</v>
      </c>
      <c r="C595" s="82" t="s">
        <v>1470</v>
      </c>
      <c r="D595" s="82" t="s">
        <v>1471</v>
      </c>
      <c r="E595" s="82" t="s">
        <v>739</v>
      </c>
      <c r="F595" s="82" t="s">
        <v>740</v>
      </c>
      <c r="G595" s="82" t="s">
        <v>741</v>
      </c>
    </row>
    <row r="596" spans="1:7" x14ac:dyDescent="0.15">
      <c r="A596" s="82">
        <v>595</v>
      </c>
      <c r="B596" s="82" t="s">
        <v>1470</v>
      </c>
      <c r="C596" s="82" t="s">
        <v>1470</v>
      </c>
      <c r="D596" s="82" t="s">
        <v>1471</v>
      </c>
      <c r="E596" s="82" t="s">
        <v>1485</v>
      </c>
      <c r="F596" s="82" t="s">
        <v>1486</v>
      </c>
      <c r="G596" s="82" t="s">
        <v>1487</v>
      </c>
    </row>
    <row r="597" spans="1:7" x14ac:dyDescent="0.15">
      <c r="A597" s="82">
        <v>596</v>
      </c>
      <c r="B597" s="82" t="s">
        <v>1488</v>
      </c>
      <c r="C597" s="82" t="s">
        <v>1490</v>
      </c>
      <c r="D597" s="82" t="s">
        <v>1491</v>
      </c>
      <c r="E597" s="82" t="s">
        <v>726</v>
      </c>
      <c r="F597" s="82" t="s">
        <v>727</v>
      </c>
      <c r="G597" s="82" t="s">
        <v>728</v>
      </c>
    </row>
    <row r="598" spans="1:7" x14ac:dyDescent="0.15">
      <c r="A598" s="82">
        <v>597</v>
      </c>
      <c r="B598" s="82" t="s">
        <v>1488</v>
      </c>
      <c r="C598" s="82" t="s">
        <v>1490</v>
      </c>
      <c r="D598" s="82" t="s">
        <v>1491</v>
      </c>
      <c r="E598" s="82" t="s">
        <v>1492</v>
      </c>
      <c r="F598" s="82" t="s">
        <v>1493</v>
      </c>
      <c r="G598" s="82" t="s">
        <v>1494</v>
      </c>
    </row>
    <row r="599" spans="1:7" x14ac:dyDescent="0.15">
      <c r="A599" s="82">
        <v>598</v>
      </c>
      <c r="B599" s="82" t="s">
        <v>1488</v>
      </c>
      <c r="C599" s="82" t="s">
        <v>1490</v>
      </c>
      <c r="D599" s="82" t="s">
        <v>1491</v>
      </c>
      <c r="E599" s="82" t="s">
        <v>1495</v>
      </c>
      <c r="F599" s="82" t="s">
        <v>1496</v>
      </c>
      <c r="G599" s="82" t="s">
        <v>1494</v>
      </c>
    </row>
    <row r="600" spans="1:7" x14ac:dyDescent="0.15">
      <c r="A600" s="82">
        <v>599</v>
      </c>
      <c r="B600" s="82" t="s">
        <v>1488</v>
      </c>
      <c r="C600" s="82" t="s">
        <v>1490</v>
      </c>
      <c r="D600" s="82" t="s">
        <v>1491</v>
      </c>
      <c r="E600" s="82" t="s">
        <v>1497</v>
      </c>
      <c r="F600" s="82" t="s">
        <v>1498</v>
      </c>
      <c r="G600" s="82" t="s">
        <v>1499</v>
      </c>
    </row>
    <row r="601" spans="1:7" x14ac:dyDescent="0.15">
      <c r="A601" s="82">
        <v>600</v>
      </c>
      <c r="B601" s="82" t="s">
        <v>1488</v>
      </c>
      <c r="C601" s="82" t="s">
        <v>1490</v>
      </c>
      <c r="D601" s="82" t="s">
        <v>1491</v>
      </c>
      <c r="E601" s="82" t="s">
        <v>1500</v>
      </c>
      <c r="F601" s="82" t="s">
        <v>1501</v>
      </c>
      <c r="G601" s="82" t="s">
        <v>806</v>
      </c>
    </row>
    <row r="602" spans="1:7" x14ac:dyDescent="0.15">
      <c r="A602" s="82">
        <v>601</v>
      </c>
      <c r="B602" s="82" t="s">
        <v>1488</v>
      </c>
      <c r="C602" s="82" t="s">
        <v>1490</v>
      </c>
      <c r="D602" s="82" t="s">
        <v>1491</v>
      </c>
      <c r="E602" s="82" t="s">
        <v>1502</v>
      </c>
      <c r="F602" s="82" t="s">
        <v>1503</v>
      </c>
      <c r="G602" s="82" t="s">
        <v>1494</v>
      </c>
    </row>
    <row r="603" spans="1:7" x14ac:dyDescent="0.15">
      <c r="A603" s="82">
        <v>602</v>
      </c>
      <c r="B603" s="82" t="s">
        <v>1488</v>
      </c>
      <c r="C603" s="82" t="s">
        <v>1490</v>
      </c>
      <c r="D603" s="82" t="s">
        <v>1491</v>
      </c>
      <c r="E603" s="82" t="s">
        <v>736</v>
      </c>
      <c r="F603" s="82" t="s">
        <v>737</v>
      </c>
      <c r="G603" s="82" t="s">
        <v>738</v>
      </c>
    </row>
    <row r="604" spans="1:7" x14ac:dyDescent="0.15">
      <c r="A604" s="82">
        <v>603</v>
      </c>
      <c r="B604" s="82" t="s">
        <v>1488</v>
      </c>
      <c r="C604" s="82" t="s">
        <v>1490</v>
      </c>
      <c r="D604" s="82" t="s">
        <v>1491</v>
      </c>
      <c r="E604" s="82" t="s">
        <v>739</v>
      </c>
      <c r="F604" s="82" t="s">
        <v>740</v>
      </c>
      <c r="G604" s="82" t="s">
        <v>741</v>
      </c>
    </row>
    <row r="605" spans="1:7" x14ac:dyDescent="0.15">
      <c r="A605" s="82">
        <v>604</v>
      </c>
      <c r="B605" s="82" t="s">
        <v>1488</v>
      </c>
      <c r="C605" s="82" t="s">
        <v>1504</v>
      </c>
      <c r="D605" s="82" t="s">
        <v>1505</v>
      </c>
      <c r="E605" s="82" t="s">
        <v>1506</v>
      </c>
      <c r="F605" s="82" t="s">
        <v>1507</v>
      </c>
      <c r="G605" s="82" t="s">
        <v>1494</v>
      </c>
    </row>
    <row r="606" spans="1:7" x14ac:dyDescent="0.15">
      <c r="A606" s="82">
        <v>605</v>
      </c>
      <c r="B606" s="82" t="s">
        <v>1488</v>
      </c>
      <c r="C606" s="82" t="s">
        <v>1504</v>
      </c>
      <c r="D606" s="82" t="s">
        <v>1505</v>
      </c>
      <c r="E606" s="82" t="s">
        <v>726</v>
      </c>
      <c r="F606" s="82" t="s">
        <v>727</v>
      </c>
      <c r="G606" s="82" t="s">
        <v>728</v>
      </c>
    </row>
    <row r="607" spans="1:7" x14ac:dyDescent="0.15">
      <c r="A607" s="82">
        <v>606</v>
      </c>
      <c r="B607" s="82" t="s">
        <v>1488</v>
      </c>
      <c r="C607" s="82" t="s">
        <v>1504</v>
      </c>
      <c r="D607" s="82" t="s">
        <v>1505</v>
      </c>
      <c r="E607" s="82" t="s">
        <v>1500</v>
      </c>
      <c r="F607" s="82" t="s">
        <v>1501</v>
      </c>
      <c r="G607" s="82" t="s">
        <v>806</v>
      </c>
    </row>
    <row r="608" spans="1:7" x14ac:dyDescent="0.15">
      <c r="A608" s="82">
        <v>607</v>
      </c>
      <c r="B608" s="82" t="s">
        <v>1488</v>
      </c>
      <c r="C608" s="82" t="s">
        <v>1504</v>
      </c>
      <c r="D608" s="82" t="s">
        <v>1505</v>
      </c>
      <c r="E608" s="82" t="s">
        <v>736</v>
      </c>
      <c r="F608" s="82" t="s">
        <v>737</v>
      </c>
      <c r="G608" s="82" t="s">
        <v>738</v>
      </c>
    </row>
    <row r="609" spans="1:7" x14ac:dyDescent="0.15">
      <c r="A609" s="82">
        <v>608</v>
      </c>
      <c r="B609" s="82" t="s">
        <v>1488</v>
      </c>
      <c r="C609" s="82" t="s">
        <v>1504</v>
      </c>
      <c r="D609" s="82" t="s">
        <v>1505</v>
      </c>
      <c r="E609" s="82" t="s">
        <v>739</v>
      </c>
      <c r="F609" s="82" t="s">
        <v>740</v>
      </c>
      <c r="G609" s="82" t="s">
        <v>741</v>
      </c>
    </row>
    <row r="610" spans="1:7" x14ac:dyDescent="0.15">
      <c r="A610" s="82">
        <v>609</v>
      </c>
      <c r="B610" s="82" t="s">
        <v>1508</v>
      </c>
      <c r="C610" s="82" t="s">
        <v>789</v>
      </c>
      <c r="D610" s="82" t="s">
        <v>1510</v>
      </c>
      <c r="E610" s="82" t="s">
        <v>804</v>
      </c>
      <c r="F610" s="82" t="s">
        <v>805</v>
      </c>
      <c r="G610" s="82" t="s">
        <v>806</v>
      </c>
    </row>
    <row r="611" spans="1:7" x14ac:dyDescent="0.15">
      <c r="A611" s="82">
        <v>610</v>
      </c>
      <c r="B611" s="82" t="s">
        <v>1508</v>
      </c>
      <c r="C611" s="82" t="s">
        <v>789</v>
      </c>
      <c r="D611" s="82" t="s">
        <v>1510</v>
      </c>
      <c r="E611" s="82" t="s">
        <v>726</v>
      </c>
      <c r="F611" s="82" t="s">
        <v>727</v>
      </c>
      <c r="G611" s="82" t="s">
        <v>728</v>
      </c>
    </row>
    <row r="612" spans="1:7" x14ac:dyDescent="0.15">
      <c r="A612" s="82">
        <v>611</v>
      </c>
      <c r="B612" s="82" t="s">
        <v>1508</v>
      </c>
      <c r="C612" s="82" t="s">
        <v>789</v>
      </c>
      <c r="D612" s="82" t="s">
        <v>1510</v>
      </c>
      <c r="E612" s="82" t="s">
        <v>1511</v>
      </c>
      <c r="F612" s="82" t="s">
        <v>1512</v>
      </c>
      <c r="G612" s="82" t="s">
        <v>1030</v>
      </c>
    </row>
    <row r="613" spans="1:7" x14ac:dyDescent="0.15">
      <c r="A613" s="82">
        <v>612</v>
      </c>
      <c r="B613" s="82" t="s">
        <v>1508</v>
      </c>
      <c r="C613" s="82" t="s">
        <v>789</v>
      </c>
      <c r="D613" s="82" t="s">
        <v>1510</v>
      </c>
      <c r="E613" s="82" t="s">
        <v>736</v>
      </c>
      <c r="F613" s="82" t="s">
        <v>737</v>
      </c>
      <c r="G613" s="82" t="s">
        <v>738</v>
      </c>
    </row>
    <row r="614" spans="1:7" x14ac:dyDescent="0.15">
      <c r="A614" s="82">
        <v>613</v>
      </c>
      <c r="B614" s="82" t="s">
        <v>1508</v>
      </c>
      <c r="C614" s="82" t="s">
        <v>789</v>
      </c>
      <c r="D614" s="82" t="s">
        <v>1510</v>
      </c>
      <c r="E614" s="82" t="s">
        <v>739</v>
      </c>
      <c r="F614" s="82" t="s">
        <v>740</v>
      </c>
      <c r="G614" s="82" t="s">
        <v>741</v>
      </c>
    </row>
    <row r="615" spans="1:7" x14ac:dyDescent="0.15">
      <c r="A615" s="82">
        <v>614</v>
      </c>
      <c r="B615" s="82" t="s">
        <v>1508</v>
      </c>
      <c r="C615" s="82" t="s">
        <v>1508</v>
      </c>
      <c r="D615" s="82" t="s">
        <v>1509</v>
      </c>
      <c r="E615" s="82" t="s">
        <v>804</v>
      </c>
      <c r="F615" s="82" t="s">
        <v>805</v>
      </c>
      <c r="G615" s="82" t="s">
        <v>806</v>
      </c>
    </row>
    <row r="616" spans="1:7" x14ac:dyDescent="0.15">
      <c r="A616" s="82">
        <v>615</v>
      </c>
      <c r="B616" s="82" t="s">
        <v>1508</v>
      </c>
      <c r="C616" s="82" t="s">
        <v>1513</v>
      </c>
      <c r="D616" s="82" t="s">
        <v>1514</v>
      </c>
      <c r="E616" s="82" t="s">
        <v>804</v>
      </c>
      <c r="F616" s="82" t="s">
        <v>805</v>
      </c>
      <c r="G616" s="82" t="s">
        <v>806</v>
      </c>
    </row>
    <row r="617" spans="1:7" x14ac:dyDescent="0.15">
      <c r="A617" s="82">
        <v>616</v>
      </c>
      <c r="B617" s="82" t="s">
        <v>1508</v>
      </c>
      <c r="C617" s="82" t="s">
        <v>1513</v>
      </c>
      <c r="D617" s="82" t="s">
        <v>1514</v>
      </c>
      <c r="E617" s="82" t="s">
        <v>843</v>
      </c>
      <c r="F617" s="82" t="s">
        <v>844</v>
      </c>
      <c r="G617" s="82" t="s">
        <v>845</v>
      </c>
    </row>
    <row r="618" spans="1:7" x14ac:dyDescent="0.15">
      <c r="A618" s="82">
        <v>617</v>
      </c>
      <c r="B618" s="82" t="s">
        <v>1508</v>
      </c>
      <c r="C618" s="82" t="s">
        <v>1513</v>
      </c>
      <c r="D618" s="82" t="s">
        <v>1514</v>
      </c>
      <c r="E618" s="82" t="s">
        <v>726</v>
      </c>
      <c r="F618" s="82" t="s">
        <v>727</v>
      </c>
      <c r="G618" s="82" t="s">
        <v>728</v>
      </c>
    </row>
    <row r="619" spans="1:7" x14ac:dyDescent="0.15">
      <c r="A619" s="82">
        <v>618</v>
      </c>
      <c r="B619" s="82" t="s">
        <v>1508</v>
      </c>
      <c r="C619" s="82" t="s">
        <v>1513</v>
      </c>
      <c r="D619" s="82" t="s">
        <v>1514</v>
      </c>
      <c r="E619" s="82" t="s">
        <v>736</v>
      </c>
      <c r="F619" s="82" t="s">
        <v>737</v>
      </c>
      <c r="G619" s="82" t="s">
        <v>738</v>
      </c>
    </row>
    <row r="620" spans="1:7" x14ac:dyDescent="0.15">
      <c r="A620" s="82">
        <v>619</v>
      </c>
      <c r="B620" s="82" t="s">
        <v>1508</v>
      </c>
      <c r="C620" s="82" t="s">
        <v>1513</v>
      </c>
      <c r="D620" s="82" t="s">
        <v>1514</v>
      </c>
      <c r="E620" s="82" t="s">
        <v>739</v>
      </c>
      <c r="F620" s="82" t="s">
        <v>740</v>
      </c>
      <c r="G620" s="82" t="s">
        <v>741</v>
      </c>
    </row>
    <row r="621" spans="1:7" x14ac:dyDescent="0.15">
      <c r="A621" s="82">
        <v>620</v>
      </c>
      <c r="B621" s="82" t="s">
        <v>1508</v>
      </c>
      <c r="C621" s="82" t="s">
        <v>1515</v>
      </c>
      <c r="D621" s="82" t="s">
        <v>1516</v>
      </c>
      <c r="E621" s="82" t="s">
        <v>804</v>
      </c>
      <c r="F621" s="82" t="s">
        <v>805</v>
      </c>
      <c r="G621" s="82" t="s">
        <v>806</v>
      </c>
    </row>
    <row r="622" spans="1:7" x14ac:dyDescent="0.15">
      <c r="A622" s="82">
        <v>621</v>
      </c>
      <c r="B622" s="82" t="s">
        <v>1508</v>
      </c>
      <c r="C622" s="82" t="s">
        <v>1515</v>
      </c>
      <c r="D622" s="82" t="s">
        <v>1516</v>
      </c>
      <c r="E622" s="82" t="s">
        <v>843</v>
      </c>
      <c r="F622" s="82" t="s">
        <v>844</v>
      </c>
      <c r="G622" s="82" t="s">
        <v>845</v>
      </c>
    </row>
    <row r="623" spans="1:7" x14ac:dyDescent="0.15">
      <c r="A623" s="82">
        <v>622</v>
      </c>
      <c r="B623" s="82" t="s">
        <v>1508</v>
      </c>
      <c r="C623" s="82" t="s">
        <v>1515</v>
      </c>
      <c r="D623" s="82" t="s">
        <v>1516</v>
      </c>
      <c r="E623" s="82" t="s">
        <v>726</v>
      </c>
      <c r="F623" s="82" t="s">
        <v>727</v>
      </c>
      <c r="G623" s="82" t="s">
        <v>728</v>
      </c>
    </row>
    <row r="624" spans="1:7" x14ac:dyDescent="0.15">
      <c r="A624" s="82">
        <v>623</v>
      </c>
      <c r="B624" s="82" t="s">
        <v>1508</v>
      </c>
      <c r="C624" s="82" t="s">
        <v>1515</v>
      </c>
      <c r="D624" s="82" t="s">
        <v>1516</v>
      </c>
      <c r="E624" s="82" t="s">
        <v>1511</v>
      </c>
      <c r="F624" s="82" t="s">
        <v>1512</v>
      </c>
      <c r="G624" s="82" t="s">
        <v>1030</v>
      </c>
    </row>
    <row r="625" spans="1:7" x14ac:dyDescent="0.15">
      <c r="A625" s="82">
        <v>624</v>
      </c>
      <c r="B625" s="82" t="s">
        <v>1508</v>
      </c>
      <c r="C625" s="82" t="s">
        <v>1515</v>
      </c>
      <c r="D625" s="82" t="s">
        <v>1516</v>
      </c>
      <c r="E625" s="82" t="s">
        <v>736</v>
      </c>
      <c r="F625" s="82" t="s">
        <v>737</v>
      </c>
      <c r="G625" s="82" t="s">
        <v>738</v>
      </c>
    </row>
    <row r="626" spans="1:7" x14ac:dyDescent="0.15">
      <c r="A626" s="82">
        <v>625</v>
      </c>
      <c r="B626" s="82" t="s">
        <v>1508</v>
      </c>
      <c r="C626" s="82" t="s">
        <v>1515</v>
      </c>
      <c r="D626" s="82" t="s">
        <v>1516</v>
      </c>
      <c r="E626" s="82" t="s">
        <v>739</v>
      </c>
      <c r="F626" s="82" t="s">
        <v>740</v>
      </c>
      <c r="G626" s="82" t="s">
        <v>741</v>
      </c>
    </row>
    <row r="627" spans="1:7" x14ac:dyDescent="0.15">
      <c r="A627" s="82">
        <v>626</v>
      </c>
      <c r="B627" s="82" t="s">
        <v>1508</v>
      </c>
      <c r="C627" s="82" t="s">
        <v>1517</v>
      </c>
      <c r="D627" s="82" t="s">
        <v>1518</v>
      </c>
      <c r="E627" s="82" t="s">
        <v>804</v>
      </c>
      <c r="F627" s="82" t="s">
        <v>805</v>
      </c>
      <c r="G627" s="82" t="s">
        <v>806</v>
      </c>
    </row>
    <row r="628" spans="1:7" x14ac:dyDescent="0.15">
      <c r="A628" s="82">
        <v>627</v>
      </c>
      <c r="B628" s="82" t="s">
        <v>1508</v>
      </c>
      <c r="C628" s="82" t="s">
        <v>1517</v>
      </c>
      <c r="D628" s="82" t="s">
        <v>1518</v>
      </c>
      <c r="E628" s="82" t="s">
        <v>1519</v>
      </c>
      <c r="F628" s="82" t="s">
        <v>1520</v>
      </c>
      <c r="G628" s="82" t="s">
        <v>1030</v>
      </c>
    </row>
    <row r="629" spans="1:7" x14ac:dyDescent="0.15">
      <c r="A629" s="82">
        <v>628</v>
      </c>
      <c r="B629" s="82" t="s">
        <v>1508</v>
      </c>
      <c r="C629" s="82" t="s">
        <v>1517</v>
      </c>
      <c r="D629" s="82" t="s">
        <v>1518</v>
      </c>
      <c r="E629" s="82" t="s">
        <v>726</v>
      </c>
      <c r="F629" s="82" t="s">
        <v>727</v>
      </c>
      <c r="G629" s="82" t="s">
        <v>728</v>
      </c>
    </row>
    <row r="630" spans="1:7" x14ac:dyDescent="0.15">
      <c r="A630" s="82">
        <v>629</v>
      </c>
      <c r="B630" s="82" t="s">
        <v>1508</v>
      </c>
      <c r="C630" s="82" t="s">
        <v>1517</v>
      </c>
      <c r="D630" s="82" t="s">
        <v>1518</v>
      </c>
      <c r="E630" s="82" t="s">
        <v>1521</v>
      </c>
      <c r="F630" s="82" t="s">
        <v>1522</v>
      </c>
      <c r="G630" s="82" t="s">
        <v>1030</v>
      </c>
    </row>
    <row r="631" spans="1:7" x14ac:dyDescent="0.15">
      <c r="A631" s="82">
        <v>630</v>
      </c>
      <c r="B631" s="82" t="s">
        <v>1508</v>
      </c>
      <c r="C631" s="82" t="s">
        <v>1517</v>
      </c>
      <c r="D631" s="82" t="s">
        <v>1518</v>
      </c>
      <c r="E631" s="82" t="s">
        <v>1523</v>
      </c>
      <c r="F631" s="82" t="s">
        <v>1524</v>
      </c>
      <c r="G631" s="82" t="s">
        <v>1030</v>
      </c>
    </row>
    <row r="632" spans="1:7" x14ac:dyDescent="0.15">
      <c r="A632" s="82">
        <v>631</v>
      </c>
      <c r="B632" s="82" t="s">
        <v>1508</v>
      </c>
      <c r="C632" s="82" t="s">
        <v>1517</v>
      </c>
      <c r="D632" s="82" t="s">
        <v>1518</v>
      </c>
      <c r="E632" s="82" t="s">
        <v>1525</v>
      </c>
      <c r="F632" s="82" t="s">
        <v>1526</v>
      </c>
      <c r="G632" s="82" t="s">
        <v>1030</v>
      </c>
    </row>
    <row r="633" spans="1:7" x14ac:dyDescent="0.15">
      <c r="A633" s="82">
        <v>632</v>
      </c>
      <c r="B633" s="82" t="s">
        <v>1508</v>
      </c>
      <c r="C633" s="82" t="s">
        <v>1517</v>
      </c>
      <c r="D633" s="82" t="s">
        <v>1518</v>
      </c>
      <c r="E633" s="82" t="s">
        <v>1527</v>
      </c>
      <c r="F633" s="82" t="s">
        <v>1528</v>
      </c>
      <c r="G633" s="82" t="s">
        <v>1030</v>
      </c>
    </row>
    <row r="634" spans="1:7" x14ac:dyDescent="0.15">
      <c r="A634" s="82">
        <v>633</v>
      </c>
      <c r="B634" s="82" t="s">
        <v>1508</v>
      </c>
      <c r="C634" s="82" t="s">
        <v>1517</v>
      </c>
      <c r="D634" s="82" t="s">
        <v>1518</v>
      </c>
      <c r="E634" s="82" t="s">
        <v>1529</v>
      </c>
      <c r="F634" s="82" t="s">
        <v>1530</v>
      </c>
      <c r="G634" s="82" t="s">
        <v>1030</v>
      </c>
    </row>
    <row r="635" spans="1:7" x14ac:dyDescent="0.15">
      <c r="A635" s="82">
        <v>634</v>
      </c>
      <c r="B635" s="82" t="s">
        <v>1508</v>
      </c>
      <c r="C635" s="82" t="s">
        <v>1517</v>
      </c>
      <c r="D635" s="82" t="s">
        <v>1518</v>
      </c>
      <c r="E635" s="82" t="s">
        <v>1531</v>
      </c>
      <c r="F635" s="82" t="s">
        <v>1532</v>
      </c>
      <c r="G635" s="82" t="s">
        <v>1030</v>
      </c>
    </row>
    <row r="636" spans="1:7" x14ac:dyDescent="0.15">
      <c r="A636" s="82">
        <v>635</v>
      </c>
      <c r="B636" s="82" t="s">
        <v>1508</v>
      </c>
      <c r="C636" s="82" t="s">
        <v>1517</v>
      </c>
      <c r="D636" s="82" t="s">
        <v>1518</v>
      </c>
      <c r="E636" s="82" t="s">
        <v>1533</v>
      </c>
      <c r="F636" s="82" t="s">
        <v>1534</v>
      </c>
      <c r="G636" s="82" t="s">
        <v>773</v>
      </c>
    </row>
    <row r="637" spans="1:7" x14ac:dyDescent="0.15">
      <c r="A637" s="82">
        <v>636</v>
      </c>
      <c r="B637" s="82" t="s">
        <v>1508</v>
      </c>
      <c r="C637" s="82" t="s">
        <v>1517</v>
      </c>
      <c r="D637" s="82" t="s">
        <v>1518</v>
      </c>
      <c r="E637" s="82" t="s">
        <v>736</v>
      </c>
      <c r="F637" s="82" t="s">
        <v>737</v>
      </c>
      <c r="G637" s="82" t="s">
        <v>738</v>
      </c>
    </row>
    <row r="638" spans="1:7" x14ac:dyDescent="0.15">
      <c r="A638" s="82">
        <v>637</v>
      </c>
      <c r="B638" s="82" t="s">
        <v>1508</v>
      </c>
      <c r="C638" s="82" t="s">
        <v>1517</v>
      </c>
      <c r="D638" s="82" t="s">
        <v>1518</v>
      </c>
      <c r="E638" s="82" t="s">
        <v>739</v>
      </c>
      <c r="F638" s="82" t="s">
        <v>740</v>
      </c>
      <c r="G638" s="82" t="s">
        <v>741</v>
      </c>
    </row>
    <row r="639" spans="1:7" x14ac:dyDescent="0.15">
      <c r="A639" s="82">
        <v>638</v>
      </c>
      <c r="B639" s="82" t="s">
        <v>1508</v>
      </c>
      <c r="C639" s="82" t="s">
        <v>1535</v>
      </c>
      <c r="D639" s="82" t="s">
        <v>1536</v>
      </c>
      <c r="E639" s="82" t="s">
        <v>804</v>
      </c>
      <c r="F639" s="82" t="s">
        <v>805</v>
      </c>
      <c r="G639" s="82" t="s">
        <v>806</v>
      </c>
    </row>
    <row r="640" spans="1:7" x14ac:dyDescent="0.15">
      <c r="A640" s="82">
        <v>639</v>
      </c>
      <c r="B640" s="82" t="s">
        <v>1508</v>
      </c>
      <c r="C640" s="82" t="s">
        <v>1535</v>
      </c>
      <c r="D640" s="82" t="s">
        <v>1536</v>
      </c>
      <c r="E640" s="82" t="s">
        <v>726</v>
      </c>
      <c r="F640" s="82" t="s">
        <v>727</v>
      </c>
      <c r="G640" s="82" t="s">
        <v>728</v>
      </c>
    </row>
    <row r="641" spans="1:7" x14ac:dyDescent="0.15">
      <c r="A641" s="82">
        <v>640</v>
      </c>
      <c r="B641" s="82" t="s">
        <v>1508</v>
      </c>
      <c r="C641" s="82" t="s">
        <v>1535</v>
      </c>
      <c r="D641" s="82" t="s">
        <v>1536</v>
      </c>
      <c r="E641" s="82" t="s">
        <v>1537</v>
      </c>
      <c r="F641" s="82" t="s">
        <v>1538</v>
      </c>
      <c r="G641" s="82" t="s">
        <v>1030</v>
      </c>
    </row>
    <row r="642" spans="1:7" x14ac:dyDescent="0.15">
      <c r="A642" s="82">
        <v>641</v>
      </c>
      <c r="B642" s="82" t="s">
        <v>1508</v>
      </c>
      <c r="C642" s="82" t="s">
        <v>1535</v>
      </c>
      <c r="D642" s="82" t="s">
        <v>1536</v>
      </c>
      <c r="E642" s="82" t="s">
        <v>1539</v>
      </c>
      <c r="F642" s="82" t="s">
        <v>1540</v>
      </c>
      <c r="G642" s="82" t="s">
        <v>1030</v>
      </c>
    </row>
    <row r="643" spans="1:7" x14ac:dyDescent="0.15">
      <c r="A643" s="82">
        <v>642</v>
      </c>
      <c r="B643" s="82" t="s">
        <v>1508</v>
      </c>
      <c r="C643" s="82" t="s">
        <v>1535</v>
      </c>
      <c r="D643" s="82" t="s">
        <v>1536</v>
      </c>
      <c r="E643" s="82" t="s">
        <v>736</v>
      </c>
      <c r="F643" s="82" t="s">
        <v>737</v>
      </c>
      <c r="G643" s="82" t="s">
        <v>738</v>
      </c>
    </row>
    <row r="644" spans="1:7" x14ac:dyDescent="0.15">
      <c r="A644" s="82">
        <v>643</v>
      </c>
      <c r="B644" s="82" t="s">
        <v>1508</v>
      </c>
      <c r="C644" s="82" t="s">
        <v>1535</v>
      </c>
      <c r="D644" s="82" t="s">
        <v>1536</v>
      </c>
      <c r="E644" s="82" t="s">
        <v>739</v>
      </c>
      <c r="F644" s="82" t="s">
        <v>740</v>
      </c>
      <c r="G644" s="82" t="s">
        <v>741</v>
      </c>
    </row>
    <row r="645" spans="1:7" x14ac:dyDescent="0.15">
      <c r="A645" s="82">
        <v>644</v>
      </c>
      <c r="B645" s="82" t="s">
        <v>1508</v>
      </c>
      <c r="C645" s="82" t="s">
        <v>1541</v>
      </c>
      <c r="D645" s="82" t="s">
        <v>1542</v>
      </c>
      <c r="E645" s="82" t="s">
        <v>804</v>
      </c>
      <c r="F645" s="82" t="s">
        <v>805</v>
      </c>
      <c r="G645" s="82" t="s">
        <v>806</v>
      </c>
    </row>
    <row r="646" spans="1:7" x14ac:dyDescent="0.15">
      <c r="A646" s="82">
        <v>645</v>
      </c>
      <c r="B646" s="82" t="s">
        <v>1508</v>
      </c>
      <c r="C646" s="82" t="s">
        <v>1541</v>
      </c>
      <c r="D646" s="82" t="s">
        <v>1542</v>
      </c>
      <c r="E646" s="82" t="s">
        <v>726</v>
      </c>
      <c r="F646" s="82" t="s">
        <v>727</v>
      </c>
      <c r="G646" s="82" t="s">
        <v>728</v>
      </c>
    </row>
    <row r="647" spans="1:7" x14ac:dyDescent="0.15">
      <c r="A647" s="82">
        <v>646</v>
      </c>
      <c r="B647" s="82" t="s">
        <v>1508</v>
      </c>
      <c r="C647" s="82" t="s">
        <v>1541</v>
      </c>
      <c r="D647" s="82" t="s">
        <v>1542</v>
      </c>
      <c r="E647" s="82" t="s">
        <v>1543</v>
      </c>
      <c r="F647" s="82" t="s">
        <v>1544</v>
      </c>
      <c r="G647" s="82" t="s">
        <v>1030</v>
      </c>
    </row>
    <row r="648" spans="1:7" x14ac:dyDescent="0.15">
      <c r="A648" s="82">
        <v>647</v>
      </c>
      <c r="B648" s="82" t="s">
        <v>1508</v>
      </c>
      <c r="C648" s="82" t="s">
        <v>1541</v>
      </c>
      <c r="D648" s="82" t="s">
        <v>1542</v>
      </c>
      <c r="E648" s="82" t="s">
        <v>736</v>
      </c>
      <c r="F648" s="82" t="s">
        <v>737</v>
      </c>
      <c r="G648" s="82" t="s">
        <v>738</v>
      </c>
    </row>
    <row r="649" spans="1:7" x14ac:dyDescent="0.15">
      <c r="A649" s="82">
        <v>648</v>
      </c>
      <c r="B649" s="82" t="s">
        <v>1508</v>
      </c>
      <c r="C649" s="82" t="s">
        <v>1541</v>
      </c>
      <c r="D649" s="82" t="s">
        <v>1542</v>
      </c>
      <c r="E649" s="82" t="s">
        <v>739</v>
      </c>
      <c r="F649" s="82" t="s">
        <v>740</v>
      </c>
      <c r="G649" s="82" t="s">
        <v>741</v>
      </c>
    </row>
    <row r="650" spans="1:7" x14ac:dyDescent="0.15">
      <c r="A650" s="82">
        <v>649</v>
      </c>
      <c r="B650" s="82" t="s">
        <v>1508</v>
      </c>
      <c r="C650" s="82" t="s">
        <v>1545</v>
      </c>
      <c r="D650" s="82" t="s">
        <v>1546</v>
      </c>
      <c r="E650" s="82" t="s">
        <v>804</v>
      </c>
      <c r="F650" s="82" t="s">
        <v>805</v>
      </c>
      <c r="G650" s="82" t="s">
        <v>806</v>
      </c>
    </row>
    <row r="651" spans="1:7" x14ac:dyDescent="0.15">
      <c r="A651" s="82">
        <v>650</v>
      </c>
      <c r="B651" s="82" t="s">
        <v>1508</v>
      </c>
      <c r="C651" s="82" t="s">
        <v>1545</v>
      </c>
      <c r="D651" s="82" t="s">
        <v>1546</v>
      </c>
      <c r="E651" s="82" t="s">
        <v>726</v>
      </c>
      <c r="F651" s="82" t="s">
        <v>727</v>
      </c>
      <c r="G651" s="82" t="s">
        <v>728</v>
      </c>
    </row>
    <row r="652" spans="1:7" x14ac:dyDescent="0.15">
      <c r="A652" s="82">
        <v>651</v>
      </c>
      <c r="B652" s="82" t="s">
        <v>1508</v>
      </c>
      <c r="C652" s="82" t="s">
        <v>1545</v>
      </c>
      <c r="D652" s="82" t="s">
        <v>1546</v>
      </c>
      <c r="E652" s="82" t="s">
        <v>1547</v>
      </c>
      <c r="F652" s="82" t="s">
        <v>1548</v>
      </c>
      <c r="G652" s="82" t="s">
        <v>1030</v>
      </c>
    </row>
    <row r="653" spans="1:7" x14ac:dyDescent="0.15">
      <c r="A653" s="82">
        <v>652</v>
      </c>
      <c r="B653" s="82" t="s">
        <v>1508</v>
      </c>
      <c r="C653" s="82" t="s">
        <v>1545</v>
      </c>
      <c r="D653" s="82" t="s">
        <v>1546</v>
      </c>
      <c r="E653" s="82" t="s">
        <v>736</v>
      </c>
      <c r="F653" s="82" t="s">
        <v>737</v>
      </c>
      <c r="G653" s="82" t="s">
        <v>738</v>
      </c>
    </row>
    <row r="654" spans="1:7" x14ac:dyDescent="0.15">
      <c r="A654" s="82">
        <v>653</v>
      </c>
      <c r="B654" s="82" t="s">
        <v>1508</v>
      </c>
      <c r="C654" s="82" t="s">
        <v>1545</v>
      </c>
      <c r="D654" s="82" t="s">
        <v>1546</v>
      </c>
      <c r="E654" s="82" t="s">
        <v>739</v>
      </c>
      <c r="F654" s="82" t="s">
        <v>740</v>
      </c>
      <c r="G654" s="82" t="s">
        <v>741</v>
      </c>
    </row>
    <row r="655" spans="1:7" x14ac:dyDescent="0.15">
      <c r="A655" s="82">
        <v>654</v>
      </c>
      <c r="B655" s="82" t="s">
        <v>1508</v>
      </c>
      <c r="C655" s="82" t="s">
        <v>1549</v>
      </c>
      <c r="D655" s="82" t="s">
        <v>1550</v>
      </c>
      <c r="E655" s="82" t="s">
        <v>804</v>
      </c>
      <c r="F655" s="82" t="s">
        <v>805</v>
      </c>
      <c r="G655" s="82" t="s">
        <v>806</v>
      </c>
    </row>
    <row r="656" spans="1:7" x14ac:dyDescent="0.15">
      <c r="A656" s="82">
        <v>655</v>
      </c>
      <c r="B656" s="82" t="s">
        <v>1508</v>
      </c>
      <c r="C656" s="82" t="s">
        <v>1549</v>
      </c>
      <c r="D656" s="82" t="s">
        <v>1550</v>
      </c>
      <c r="E656" s="82" t="s">
        <v>726</v>
      </c>
      <c r="F656" s="82" t="s">
        <v>727</v>
      </c>
      <c r="G656" s="82" t="s">
        <v>728</v>
      </c>
    </row>
    <row r="657" spans="1:7" x14ac:dyDescent="0.15">
      <c r="A657" s="82">
        <v>656</v>
      </c>
      <c r="B657" s="82" t="s">
        <v>1508</v>
      </c>
      <c r="C657" s="82" t="s">
        <v>1549</v>
      </c>
      <c r="D657" s="82" t="s">
        <v>1550</v>
      </c>
      <c r="E657" s="82" t="s">
        <v>1551</v>
      </c>
      <c r="F657" s="82" t="s">
        <v>1552</v>
      </c>
      <c r="G657" s="82" t="s">
        <v>1030</v>
      </c>
    </row>
    <row r="658" spans="1:7" x14ac:dyDescent="0.15">
      <c r="A658" s="82">
        <v>657</v>
      </c>
      <c r="B658" s="82" t="s">
        <v>1508</v>
      </c>
      <c r="C658" s="82" t="s">
        <v>1549</v>
      </c>
      <c r="D658" s="82" t="s">
        <v>1550</v>
      </c>
      <c r="E658" s="82" t="s">
        <v>736</v>
      </c>
      <c r="F658" s="82" t="s">
        <v>737</v>
      </c>
      <c r="G658" s="82" t="s">
        <v>738</v>
      </c>
    </row>
    <row r="659" spans="1:7" x14ac:dyDescent="0.15">
      <c r="A659" s="82">
        <v>658</v>
      </c>
      <c r="B659" s="82" t="s">
        <v>1508</v>
      </c>
      <c r="C659" s="82" t="s">
        <v>1549</v>
      </c>
      <c r="D659" s="82" t="s">
        <v>1550</v>
      </c>
      <c r="E659" s="82" t="s">
        <v>739</v>
      </c>
      <c r="F659" s="82" t="s">
        <v>740</v>
      </c>
      <c r="G659" s="82" t="s">
        <v>741</v>
      </c>
    </row>
    <row r="660" spans="1:7" x14ac:dyDescent="0.15">
      <c r="A660" s="82">
        <v>659</v>
      </c>
      <c r="B660" s="82" t="s">
        <v>1508</v>
      </c>
      <c r="C660" s="82" t="s">
        <v>1553</v>
      </c>
      <c r="D660" s="82" t="s">
        <v>1554</v>
      </c>
      <c r="E660" s="82" t="s">
        <v>804</v>
      </c>
      <c r="F660" s="82" t="s">
        <v>805</v>
      </c>
      <c r="G660" s="82" t="s">
        <v>806</v>
      </c>
    </row>
    <row r="661" spans="1:7" x14ac:dyDescent="0.15">
      <c r="A661" s="82">
        <v>660</v>
      </c>
      <c r="B661" s="82" t="s">
        <v>1508</v>
      </c>
      <c r="C661" s="82" t="s">
        <v>1553</v>
      </c>
      <c r="D661" s="82" t="s">
        <v>1554</v>
      </c>
      <c r="E661" s="82" t="s">
        <v>726</v>
      </c>
      <c r="F661" s="82" t="s">
        <v>727</v>
      </c>
      <c r="G661" s="82" t="s">
        <v>728</v>
      </c>
    </row>
    <row r="662" spans="1:7" x14ac:dyDescent="0.15">
      <c r="A662" s="82">
        <v>661</v>
      </c>
      <c r="B662" s="82" t="s">
        <v>1508</v>
      </c>
      <c r="C662" s="82" t="s">
        <v>1553</v>
      </c>
      <c r="D662" s="82" t="s">
        <v>1554</v>
      </c>
      <c r="E662" s="82" t="s">
        <v>1555</v>
      </c>
      <c r="F662" s="82" t="s">
        <v>1556</v>
      </c>
      <c r="G662" s="82" t="s">
        <v>1030</v>
      </c>
    </row>
    <row r="663" spans="1:7" x14ac:dyDescent="0.15">
      <c r="A663" s="82">
        <v>662</v>
      </c>
      <c r="B663" s="82" t="s">
        <v>1508</v>
      </c>
      <c r="C663" s="82" t="s">
        <v>1553</v>
      </c>
      <c r="D663" s="82" t="s">
        <v>1554</v>
      </c>
      <c r="E663" s="82" t="s">
        <v>1207</v>
      </c>
      <c r="F663" s="82" t="s">
        <v>1208</v>
      </c>
      <c r="G663" s="82" t="s">
        <v>1156</v>
      </c>
    </row>
    <row r="664" spans="1:7" x14ac:dyDescent="0.15">
      <c r="A664" s="82">
        <v>663</v>
      </c>
      <c r="B664" s="82" t="s">
        <v>1508</v>
      </c>
      <c r="C664" s="82" t="s">
        <v>1553</v>
      </c>
      <c r="D664" s="82" t="s">
        <v>1554</v>
      </c>
      <c r="E664" s="82" t="s">
        <v>1557</v>
      </c>
      <c r="F664" s="82" t="s">
        <v>1558</v>
      </c>
      <c r="G664" s="82" t="s">
        <v>1030</v>
      </c>
    </row>
    <row r="665" spans="1:7" x14ac:dyDescent="0.15">
      <c r="A665" s="82">
        <v>664</v>
      </c>
      <c r="B665" s="82" t="s">
        <v>1508</v>
      </c>
      <c r="C665" s="82" t="s">
        <v>1553</v>
      </c>
      <c r="D665" s="82" t="s">
        <v>1554</v>
      </c>
      <c r="E665" s="82" t="s">
        <v>1559</v>
      </c>
      <c r="F665" s="82" t="s">
        <v>1560</v>
      </c>
      <c r="G665" s="82" t="s">
        <v>1030</v>
      </c>
    </row>
    <row r="666" spans="1:7" x14ac:dyDescent="0.15">
      <c r="A666" s="82">
        <v>665</v>
      </c>
      <c r="B666" s="82" t="s">
        <v>1508</v>
      </c>
      <c r="C666" s="82" t="s">
        <v>1553</v>
      </c>
      <c r="D666" s="82" t="s">
        <v>1554</v>
      </c>
      <c r="E666" s="82" t="s">
        <v>736</v>
      </c>
      <c r="F666" s="82" t="s">
        <v>737</v>
      </c>
      <c r="G666" s="82" t="s">
        <v>738</v>
      </c>
    </row>
    <row r="667" spans="1:7" x14ac:dyDescent="0.15">
      <c r="A667" s="82">
        <v>666</v>
      </c>
      <c r="B667" s="82" t="s">
        <v>1508</v>
      </c>
      <c r="C667" s="82" t="s">
        <v>1553</v>
      </c>
      <c r="D667" s="82" t="s">
        <v>1554</v>
      </c>
      <c r="E667" s="82" t="s">
        <v>739</v>
      </c>
      <c r="F667" s="82" t="s">
        <v>740</v>
      </c>
      <c r="G667" s="82" t="s">
        <v>741</v>
      </c>
    </row>
    <row r="668" spans="1:7" x14ac:dyDescent="0.15">
      <c r="A668" s="82">
        <v>667</v>
      </c>
      <c r="B668" s="82" t="s">
        <v>1508</v>
      </c>
      <c r="C668" s="82" t="s">
        <v>1561</v>
      </c>
      <c r="D668" s="82" t="s">
        <v>1562</v>
      </c>
      <c r="E668" s="82" t="s">
        <v>804</v>
      </c>
      <c r="F668" s="82" t="s">
        <v>805</v>
      </c>
      <c r="G668" s="82" t="s">
        <v>806</v>
      </c>
    </row>
    <row r="669" spans="1:7" x14ac:dyDescent="0.15">
      <c r="A669" s="82">
        <v>668</v>
      </c>
      <c r="B669" s="82" t="s">
        <v>1508</v>
      </c>
      <c r="C669" s="82" t="s">
        <v>1561</v>
      </c>
      <c r="D669" s="82" t="s">
        <v>1562</v>
      </c>
      <c r="E669" s="82" t="s">
        <v>1563</v>
      </c>
      <c r="F669" s="82" t="s">
        <v>1564</v>
      </c>
      <c r="G669" s="82" t="s">
        <v>1030</v>
      </c>
    </row>
    <row r="670" spans="1:7" x14ac:dyDescent="0.15">
      <c r="A670" s="82">
        <v>669</v>
      </c>
      <c r="B670" s="82" t="s">
        <v>1508</v>
      </c>
      <c r="C670" s="82" t="s">
        <v>1561</v>
      </c>
      <c r="D670" s="82" t="s">
        <v>1562</v>
      </c>
      <c r="E670" s="82" t="s">
        <v>726</v>
      </c>
      <c r="F670" s="82" t="s">
        <v>727</v>
      </c>
      <c r="G670" s="82" t="s">
        <v>728</v>
      </c>
    </row>
    <row r="671" spans="1:7" x14ac:dyDescent="0.15">
      <c r="A671" s="82">
        <v>670</v>
      </c>
      <c r="B671" s="82" t="s">
        <v>1508</v>
      </c>
      <c r="C671" s="82" t="s">
        <v>1561</v>
      </c>
      <c r="D671" s="82" t="s">
        <v>1562</v>
      </c>
      <c r="E671" s="82" t="s">
        <v>1511</v>
      </c>
      <c r="F671" s="82" t="s">
        <v>1512</v>
      </c>
      <c r="G671" s="82" t="s">
        <v>1030</v>
      </c>
    </row>
    <row r="672" spans="1:7" x14ac:dyDescent="0.15">
      <c r="A672" s="82">
        <v>671</v>
      </c>
      <c r="B672" s="82" t="s">
        <v>1508</v>
      </c>
      <c r="C672" s="82" t="s">
        <v>1561</v>
      </c>
      <c r="D672" s="82" t="s">
        <v>1562</v>
      </c>
      <c r="E672" s="82" t="s">
        <v>1565</v>
      </c>
      <c r="F672" s="82" t="s">
        <v>1566</v>
      </c>
      <c r="G672" s="82" t="s">
        <v>1030</v>
      </c>
    </row>
    <row r="673" spans="1:7" x14ac:dyDescent="0.15">
      <c r="A673" s="82">
        <v>672</v>
      </c>
      <c r="B673" s="82" t="s">
        <v>1508</v>
      </c>
      <c r="C673" s="82" t="s">
        <v>1561</v>
      </c>
      <c r="D673" s="82" t="s">
        <v>1562</v>
      </c>
      <c r="E673" s="82" t="s">
        <v>736</v>
      </c>
      <c r="F673" s="82" t="s">
        <v>737</v>
      </c>
      <c r="G673" s="82" t="s">
        <v>738</v>
      </c>
    </row>
    <row r="674" spans="1:7" x14ac:dyDescent="0.15">
      <c r="A674" s="82">
        <v>673</v>
      </c>
      <c r="B674" s="82" t="s">
        <v>1508</v>
      </c>
      <c r="C674" s="82" t="s">
        <v>1561</v>
      </c>
      <c r="D674" s="82" t="s">
        <v>1562</v>
      </c>
      <c r="E674" s="82" t="s">
        <v>739</v>
      </c>
      <c r="F674" s="82" t="s">
        <v>740</v>
      </c>
      <c r="G674" s="82" t="s">
        <v>741</v>
      </c>
    </row>
    <row r="675" spans="1:7" x14ac:dyDescent="0.15">
      <c r="A675" s="82">
        <v>674</v>
      </c>
      <c r="B675" s="82" t="s">
        <v>1567</v>
      </c>
      <c r="C675" s="82" t="s">
        <v>1569</v>
      </c>
      <c r="D675" s="82" t="s">
        <v>1570</v>
      </c>
      <c r="E675" s="82" t="s">
        <v>804</v>
      </c>
      <c r="F675" s="82" t="s">
        <v>805</v>
      </c>
      <c r="G675" s="82" t="s">
        <v>806</v>
      </c>
    </row>
    <row r="676" spans="1:7" x14ac:dyDescent="0.15">
      <c r="A676" s="82">
        <v>675</v>
      </c>
      <c r="B676" s="82" t="s">
        <v>1567</v>
      </c>
      <c r="C676" s="82" t="s">
        <v>1569</v>
      </c>
      <c r="D676" s="82" t="s">
        <v>1570</v>
      </c>
      <c r="E676" s="82" t="s">
        <v>1571</v>
      </c>
      <c r="F676" s="82" t="s">
        <v>1572</v>
      </c>
      <c r="G676" s="82" t="s">
        <v>1037</v>
      </c>
    </row>
    <row r="677" spans="1:7" x14ac:dyDescent="0.15">
      <c r="A677" s="82">
        <v>676</v>
      </c>
      <c r="B677" s="82" t="s">
        <v>1567</v>
      </c>
      <c r="C677" s="82" t="s">
        <v>1569</v>
      </c>
      <c r="D677" s="82" t="s">
        <v>1570</v>
      </c>
      <c r="E677" s="82" t="s">
        <v>726</v>
      </c>
      <c r="F677" s="82" t="s">
        <v>727</v>
      </c>
      <c r="G677" s="82" t="s">
        <v>728</v>
      </c>
    </row>
    <row r="678" spans="1:7" x14ac:dyDescent="0.15">
      <c r="A678" s="82">
        <v>677</v>
      </c>
      <c r="B678" s="82" t="s">
        <v>1567</v>
      </c>
      <c r="C678" s="82" t="s">
        <v>1569</v>
      </c>
      <c r="D678" s="82" t="s">
        <v>1570</v>
      </c>
      <c r="E678" s="82" t="s">
        <v>1573</v>
      </c>
      <c r="F678" s="82" t="s">
        <v>1121</v>
      </c>
      <c r="G678" s="82" t="s">
        <v>1037</v>
      </c>
    </row>
    <row r="679" spans="1:7" x14ac:dyDescent="0.15">
      <c r="A679" s="82">
        <v>678</v>
      </c>
      <c r="B679" s="82" t="s">
        <v>1567</v>
      </c>
      <c r="C679" s="82" t="s">
        <v>1569</v>
      </c>
      <c r="D679" s="82" t="s">
        <v>1570</v>
      </c>
      <c r="E679" s="82" t="s">
        <v>1574</v>
      </c>
      <c r="F679" s="82" t="s">
        <v>1575</v>
      </c>
      <c r="G679" s="82" t="s">
        <v>1037</v>
      </c>
    </row>
    <row r="680" spans="1:7" x14ac:dyDescent="0.15">
      <c r="A680" s="82">
        <v>679</v>
      </c>
      <c r="B680" s="82" t="s">
        <v>1567</v>
      </c>
      <c r="C680" s="82" t="s">
        <v>1569</v>
      </c>
      <c r="D680" s="82" t="s">
        <v>1570</v>
      </c>
      <c r="E680" s="82" t="s">
        <v>736</v>
      </c>
      <c r="F680" s="82" t="s">
        <v>737</v>
      </c>
      <c r="G680" s="82" t="s">
        <v>738</v>
      </c>
    </row>
    <row r="681" spans="1:7" x14ac:dyDescent="0.15">
      <c r="A681" s="82">
        <v>680</v>
      </c>
      <c r="B681" s="82" t="s">
        <v>1567</v>
      </c>
      <c r="C681" s="82" t="s">
        <v>1569</v>
      </c>
      <c r="D681" s="82" t="s">
        <v>1570</v>
      </c>
      <c r="E681" s="82" t="s">
        <v>739</v>
      </c>
      <c r="F681" s="82" t="s">
        <v>740</v>
      </c>
      <c r="G681" s="82" t="s">
        <v>741</v>
      </c>
    </row>
    <row r="682" spans="1:7" x14ac:dyDescent="0.15">
      <c r="A682" s="82">
        <v>681</v>
      </c>
      <c r="B682" s="82" t="s">
        <v>1567</v>
      </c>
      <c r="C682" s="82" t="s">
        <v>1576</v>
      </c>
      <c r="D682" s="82" t="s">
        <v>1577</v>
      </c>
      <c r="E682" s="82" t="s">
        <v>804</v>
      </c>
      <c r="F682" s="82" t="s">
        <v>805</v>
      </c>
      <c r="G682" s="82" t="s">
        <v>806</v>
      </c>
    </row>
    <row r="683" spans="1:7" x14ac:dyDescent="0.15">
      <c r="A683" s="82">
        <v>682</v>
      </c>
      <c r="B683" s="82" t="s">
        <v>1567</v>
      </c>
      <c r="C683" s="82" t="s">
        <v>1576</v>
      </c>
      <c r="D683" s="82" t="s">
        <v>1577</v>
      </c>
      <c r="E683" s="82" t="s">
        <v>1571</v>
      </c>
      <c r="F683" s="82" t="s">
        <v>1572</v>
      </c>
      <c r="G683" s="82" t="s">
        <v>1037</v>
      </c>
    </row>
    <row r="684" spans="1:7" x14ac:dyDescent="0.15">
      <c r="A684" s="82">
        <v>683</v>
      </c>
      <c r="B684" s="82" t="s">
        <v>1567</v>
      </c>
      <c r="C684" s="82" t="s">
        <v>1576</v>
      </c>
      <c r="D684" s="82" t="s">
        <v>1577</v>
      </c>
      <c r="E684" s="82" t="s">
        <v>726</v>
      </c>
      <c r="F684" s="82" t="s">
        <v>727</v>
      </c>
      <c r="G684" s="82" t="s">
        <v>728</v>
      </c>
    </row>
    <row r="685" spans="1:7" x14ac:dyDescent="0.15">
      <c r="A685" s="82">
        <v>684</v>
      </c>
      <c r="B685" s="82" t="s">
        <v>1567</v>
      </c>
      <c r="C685" s="82" t="s">
        <v>1576</v>
      </c>
      <c r="D685" s="82" t="s">
        <v>1577</v>
      </c>
      <c r="E685" s="82" t="s">
        <v>1574</v>
      </c>
      <c r="F685" s="82" t="s">
        <v>1575</v>
      </c>
      <c r="G685" s="82" t="s">
        <v>1037</v>
      </c>
    </row>
    <row r="686" spans="1:7" x14ac:dyDescent="0.15">
      <c r="A686" s="82">
        <v>685</v>
      </c>
      <c r="B686" s="82" t="s">
        <v>1567</v>
      </c>
      <c r="C686" s="82" t="s">
        <v>1576</v>
      </c>
      <c r="D686" s="82" t="s">
        <v>1577</v>
      </c>
      <c r="E686" s="82" t="s">
        <v>736</v>
      </c>
      <c r="F686" s="82" t="s">
        <v>737</v>
      </c>
      <c r="G686" s="82" t="s">
        <v>738</v>
      </c>
    </row>
    <row r="687" spans="1:7" x14ac:dyDescent="0.15">
      <c r="A687" s="82">
        <v>686</v>
      </c>
      <c r="B687" s="82" t="s">
        <v>1567</v>
      </c>
      <c r="C687" s="82" t="s">
        <v>1576</v>
      </c>
      <c r="D687" s="82" t="s">
        <v>1577</v>
      </c>
      <c r="E687" s="82" t="s">
        <v>739</v>
      </c>
      <c r="F687" s="82" t="s">
        <v>740</v>
      </c>
      <c r="G687" s="82" t="s">
        <v>741</v>
      </c>
    </row>
    <row r="688" spans="1:7" x14ac:dyDescent="0.15">
      <c r="A688" s="82">
        <v>687</v>
      </c>
      <c r="B688" s="82" t="s">
        <v>1567</v>
      </c>
      <c r="C688" s="82" t="s">
        <v>1578</v>
      </c>
      <c r="D688" s="82" t="s">
        <v>1579</v>
      </c>
      <c r="E688" s="82" t="s">
        <v>804</v>
      </c>
      <c r="F688" s="82" t="s">
        <v>805</v>
      </c>
      <c r="G688" s="82" t="s">
        <v>806</v>
      </c>
    </row>
    <row r="689" spans="1:7" x14ac:dyDescent="0.15">
      <c r="A689" s="82">
        <v>688</v>
      </c>
      <c r="B689" s="82" t="s">
        <v>1567</v>
      </c>
      <c r="C689" s="82" t="s">
        <v>1578</v>
      </c>
      <c r="D689" s="82" t="s">
        <v>1579</v>
      </c>
      <c r="E689" s="82" t="s">
        <v>1571</v>
      </c>
      <c r="F689" s="82" t="s">
        <v>1572</v>
      </c>
      <c r="G689" s="82" t="s">
        <v>1037</v>
      </c>
    </row>
    <row r="690" spans="1:7" x14ac:dyDescent="0.15">
      <c r="A690" s="82">
        <v>689</v>
      </c>
      <c r="B690" s="82" t="s">
        <v>1567</v>
      </c>
      <c r="C690" s="82" t="s">
        <v>1578</v>
      </c>
      <c r="D690" s="82" t="s">
        <v>1579</v>
      </c>
      <c r="E690" s="82" t="s">
        <v>726</v>
      </c>
      <c r="F690" s="82" t="s">
        <v>727</v>
      </c>
      <c r="G690" s="82" t="s">
        <v>728</v>
      </c>
    </row>
    <row r="691" spans="1:7" x14ac:dyDescent="0.15">
      <c r="A691" s="82">
        <v>690</v>
      </c>
      <c r="B691" s="82" t="s">
        <v>1567</v>
      </c>
      <c r="C691" s="82" t="s">
        <v>1578</v>
      </c>
      <c r="D691" s="82" t="s">
        <v>1579</v>
      </c>
      <c r="E691" s="82" t="s">
        <v>1574</v>
      </c>
      <c r="F691" s="82" t="s">
        <v>1575</v>
      </c>
      <c r="G691" s="82" t="s">
        <v>1037</v>
      </c>
    </row>
    <row r="692" spans="1:7" x14ac:dyDescent="0.15">
      <c r="A692" s="82">
        <v>691</v>
      </c>
      <c r="B692" s="82" t="s">
        <v>1567</v>
      </c>
      <c r="C692" s="82" t="s">
        <v>1578</v>
      </c>
      <c r="D692" s="82" t="s">
        <v>1579</v>
      </c>
      <c r="E692" s="82" t="s">
        <v>736</v>
      </c>
      <c r="F692" s="82" t="s">
        <v>737</v>
      </c>
      <c r="G692" s="82" t="s">
        <v>738</v>
      </c>
    </row>
    <row r="693" spans="1:7" x14ac:dyDescent="0.15">
      <c r="A693" s="82">
        <v>692</v>
      </c>
      <c r="B693" s="82" t="s">
        <v>1567</v>
      </c>
      <c r="C693" s="82" t="s">
        <v>1578</v>
      </c>
      <c r="D693" s="82" t="s">
        <v>1579</v>
      </c>
      <c r="E693" s="82" t="s">
        <v>739</v>
      </c>
      <c r="F693" s="82" t="s">
        <v>740</v>
      </c>
      <c r="G693" s="82" t="s">
        <v>741</v>
      </c>
    </row>
    <row r="694" spans="1:7" x14ac:dyDescent="0.15">
      <c r="A694" s="82">
        <v>693</v>
      </c>
      <c r="B694" s="82" t="s">
        <v>1567</v>
      </c>
      <c r="C694" s="82" t="s">
        <v>1580</v>
      </c>
      <c r="D694" s="82" t="s">
        <v>1581</v>
      </c>
      <c r="E694" s="82" t="s">
        <v>804</v>
      </c>
      <c r="F694" s="82" t="s">
        <v>805</v>
      </c>
      <c r="G694" s="82" t="s">
        <v>806</v>
      </c>
    </row>
    <row r="695" spans="1:7" x14ac:dyDescent="0.15">
      <c r="A695" s="82">
        <v>694</v>
      </c>
      <c r="B695" s="82" t="s">
        <v>1567</v>
      </c>
      <c r="C695" s="82" t="s">
        <v>1580</v>
      </c>
      <c r="D695" s="82" t="s">
        <v>1581</v>
      </c>
      <c r="E695" s="82" t="s">
        <v>1571</v>
      </c>
      <c r="F695" s="82" t="s">
        <v>1572</v>
      </c>
      <c r="G695" s="82" t="s">
        <v>1037</v>
      </c>
    </row>
    <row r="696" spans="1:7" x14ac:dyDescent="0.15">
      <c r="A696" s="82">
        <v>695</v>
      </c>
      <c r="B696" s="82" t="s">
        <v>1567</v>
      </c>
      <c r="C696" s="82" t="s">
        <v>1580</v>
      </c>
      <c r="D696" s="82" t="s">
        <v>1581</v>
      </c>
      <c r="E696" s="82" t="s">
        <v>726</v>
      </c>
      <c r="F696" s="82" t="s">
        <v>727</v>
      </c>
      <c r="G696" s="82" t="s">
        <v>728</v>
      </c>
    </row>
    <row r="697" spans="1:7" x14ac:dyDescent="0.15">
      <c r="A697" s="82">
        <v>696</v>
      </c>
      <c r="B697" s="82" t="s">
        <v>1567</v>
      </c>
      <c r="C697" s="82" t="s">
        <v>1580</v>
      </c>
      <c r="D697" s="82" t="s">
        <v>1581</v>
      </c>
      <c r="E697" s="82" t="s">
        <v>1574</v>
      </c>
      <c r="F697" s="82" t="s">
        <v>1575</v>
      </c>
      <c r="G697" s="82" t="s">
        <v>1037</v>
      </c>
    </row>
    <row r="698" spans="1:7" x14ac:dyDescent="0.15">
      <c r="A698" s="82">
        <v>697</v>
      </c>
      <c r="B698" s="82" t="s">
        <v>1567</v>
      </c>
      <c r="C698" s="82" t="s">
        <v>1580</v>
      </c>
      <c r="D698" s="82" t="s">
        <v>1581</v>
      </c>
      <c r="E698" s="82" t="s">
        <v>736</v>
      </c>
      <c r="F698" s="82" t="s">
        <v>737</v>
      </c>
      <c r="G698" s="82" t="s">
        <v>738</v>
      </c>
    </row>
    <row r="699" spans="1:7" x14ac:dyDescent="0.15">
      <c r="A699" s="82">
        <v>698</v>
      </c>
      <c r="B699" s="82" t="s">
        <v>1567</v>
      </c>
      <c r="C699" s="82" t="s">
        <v>1580</v>
      </c>
      <c r="D699" s="82" t="s">
        <v>1581</v>
      </c>
      <c r="E699" s="82" t="s">
        <v>739</v>
      </c>
      <c r="F699" s="82" t="s">
        <v>740</v>
      </c>
      <c r="G699" s="82" t="s">
        <v>741</v>
      </c>
    </row>
    <row r="700" spans="1:7" x14ac:dyDescent="0.15">
      <c r="A700" s="82">
        <v>699</v>
      </c>
      <c r="B700" s="82" t="s">
        <v>1567</v>
      </c>
      <c r="C700" s="82" t="s">
        <v>1567</v>
      </c>
      <c r="D700" s="82" t="s">
        <v>1568</v>
      </c>
      <c r="E700" s="82" t="s">
        <v>804</v>
      </c>
      <c r="F700" s="82" t="s">
        <v>805</v>
      </c>
      <c r="G700" s="82" t="s">
        <v>806</v>
      </c>
    </row>
    <row r="701" spans="1:7" x14ac:dyDescent="0.15">
      <c r="A701" s="82">
        <v>700</v>
      </c>
      <c r="B701" s="82" t="s">
        <v>1567</v>
      </c>
      <c r="C701" s="82" t="s">
        <v>1582</v>
      </c>
      <c r="D701" s="82" t="s">
        <v>1583</v>
      </c>
      <c r="E701" s="82" t="s">
        <v>804</v>
      </c>
      <c r="F701" s="82" t="s">
        <v>805</v>
      </c>
      <c r="G701" s="82" t="s">
        <v>806</v>
      </c>
    </row>
    <row r="702" spans="1:7" x14ac:dyDescent="0.15">
      <c r="A702" s="82">
        <v>701</v>
      </c>
      <c r="B702" s="82" t="s">
        <v>1567</v>
      </c>
      <c r="C702" s="82" t="s">
        <v>1582</v>
      </c>
      <c r="D702" s="82" t="s">
        <v>1583</v>
      </c>
      <c r="E702" s="82" t="s">
        <v>1571</v>
      </c>
      <c r="F702" s="82" t="s">
        <v>1572</v>
      </c>
      <c r="G702" s="82" t="s">
        <v>1037</v>
      </c>
    </row>
    <row r="703" spans="1:7" x14ac:dyDescent="0.15">
      <c r="A703" s="82">
        <v>702</v>
      </c>
      <c r="B703" s="82" t="s">
        <v>1567</v>
      </c>
      <c r="C703" s="82" t="s">
        <v>1582</v>
      </c>
      <c r="D703" s="82" t="s">
        <v>1583</v>
      </c>
      <c r="E703" s="82" t="s">
        <v>726</v>
      </c>
      <c r="F703" s="82" t="s">
        <v>727</v>
      </c>
      <c r="G703" s="82" t="s">
        <v>728</v>
      </c>
    </row>
    <row r="704" spans="1:7" x14ac:dyDescent="0.15">
      <c r="A704" s="82">
        <v>703</v>
      </c>
      <c r="B704" s="82" t="s">
        <v>1567</v>
      </c>
      <c r="C704" s="82" t="s">
        <v>1582</v>
      </c>
      <c r="D704" s="82" t="s">
        <v>1583</v>
      </c>
      <c r="E704" s="82" t="s">
        <v>1574</v>
      </c>
      <c r="F704" s="82" t="s">
        <v>1575</v>
      </c>
      <c r="G704" s="82" t="s">
        <v>1037</v>
      </c>
    </row>
    <row r="705" spans="1:7" x14ac:dyDescent="0.15">
      <c r="A705" s="82">
        <v>704</v>
      </c>
      <c r="B705" s="82" t="s">
        <v>1567</v>
      </c>
      <c r="C705" s="82" t="s">
        <v>1582</v>
      </c>
      <c r="D705" s="82" t="s">
        <v>1583</v>
      </c>
      <c r="E705" s="82" t="s">
        <v>736</v>
      </c>
      <c r="F705" s="82" t="s">
        <v>737</v>
      </c>
      <c r="G705" s="82" t="s">
        <v>738</v>
      </c>
    </row>
    <row r="706" spans="1:7" x14ac:dyDescent="0.15">
      <c r="A706" s="82">
        <v>705</v>
      </c>
      <c r="B706" s="82" t="s">
        <v>1567</v>
      </c>
      <c r="C706" s="82" t="s">
        <v>1582</v>
      </c>
      <c r="D706" s="82" t="s">
        <v>1583</v>
      </c>
      <c r="E706" s="82" t="s">
        <v>739</v>
      </c>
      <c r="F706" s="82" t="s">
        <v>740</v>
      </c>
      <c r="G706" s="82" t="s">
        <v>741</v>
      </c>
    </row>
    <row r="707" spans="1:7" x14ac:dyDescent="0.15">
      <c r="A707" s="82">
        <v>706</v>
      </c>
      <c r="B707" s="82" t="s">
        <v>1567</v>
      </c>
      <c r="C707" s="82" t="s">
        <v>1584</v>
      </c>
      <c r="D707" s="82" t="s">
        <v>1585</v>
      </c>
      <c r="E707" s="82" t="s">
        <v>804</v>
      </c>
      <c r="F707" s="82" t="s">
        <v>805</v>
      </c>
      <c r="G707" s="82" t="s">
        <v>806</v>
      </c>
    </row>
    <row r="708" spans="1:7" x14ac:dyDescent="0.15">
      <c r="A708" s="82">
        <v>707</v>
      </c>
      <c r="B708" s="82" t="s">
        <v>1567</v>
      </c>
      <c r="C708" s="82" t="s">
        <v>1584</v>
      </c>
      <c r="D708" s="82" t="s">
        <v>1585</v>
      </c>
      <c r="E708" s="82" t="s">
        <v>726</v>
      </c>
      <c r="F708" s="82" t="s">
        <v>727</v>
      </c>
      <c r="G708" s="82" t="s">
        <v>728</v>
      </c>
    </row>
    <row r="709" spans="1:7" x14ac:dyDescent="0.15">
      <c r="A709" s="82">
        <v>708</v>
      </c>
      <c r="B709" s="82" t="s">
        <v>1567</v>
      </c>
      <c r="C709" s="82" t="s">
        <v>1584</v>
      </c>
      <c r="D709" s="82" t="s">
        <v>1585</v>
      </c>
      <c r="E709" s="82" t="s">
        <v>1574</v>
      </c>
      <c r="F709" s="82" t="s">
        <v>1575</v>
      </c>
      <c r="G709" s="82" t="s">
        <v>1037</v>
      </c>
    </row>
    <row r="710" spans="1:7" x14ac:dyDescent="0.15">
      <c r="A710" s="82">
        <v>709</v>
      </c>
      <c r="B710" s="82" t="s">
        <v>1567</v>
      </c>
      <c r="C710" s="82" t="s">
        <v>1584</v>
      </c>
      <c r="D710" s="82" t="s">
        <v>1585</v>
      </c>
      <c r="E710" s="82" t="s">
        <v>736</v>
      </c>
      <c r="F710" s="82" t="s">
        <v>737</v>
      </c>
      <c r="G710" s="82" t="s">
        <v>738</v>
      </c>
    </row>
    <row r="711" spans="1:7" x14ac:dyDescent="0.15">
      <c r="A711" s="82">
        <v>710</v>
      </c>
      <c r="B711" s="82" t="s">
        <v>1567</v>
      </c>
      <c r="C711" s="82" t="s">
        <v>1584</v>
      </c>
      <c r="D711" s="82" t="s">
        <v>1585</v>
      </c>
      <c r="E711" s="82" t="s">
        <v>739</v>
      </c>
      <c r="F711" s="82" t="s">
        <v>740</v>
      </c>
      <c r="G711" s="82" t="s">
        <v>741</v>
      </c>
    </row>
    <row r="712" spans="1:7" x14ac:dyDescent="0.15">
      <c r="A712" s="82">
        <v>711</v>
      </c>
      <c r="B712" s="82" t="s">
        <v>1567</v>
      </c>
      <c r="C712" s="82" t="s">
        <v>1586</v>
      </c>
      <c r="D712" s="82" t="s">
        <v>1587</v>
      </c>
      <c r="E712" s="82" t="s">
        <v>804</v>
      </c>
      <c r="F712" s="82" t="s">
        <v>805</v>
      </c>
      <c r="G712" s="82" t="s">
        <v>806</v>
      </c>
    </row>
    <row r="713" spans="1:7" x14ac:dyDescent="0.15">
      <c r="A713" s="82">
        <v>712</v>
      </c>
      <c r="B713" s="82" t="s">
        <v>1567</v>
      </c>
      <c r="C713" s="82" t="s">
        <v>1586</v>
      </c>
      <c r="D713" s="82" t="s">
        <v>1587</v>
      </c>
      <c r="E713" s="82" t="s">
        <v>1571</v>
      </c>
      <c r="F713" s="82" t="s">
        <v>1572</v>
      </c>
      <c r="G713" s="82" t="s">
        <v>1037</v>
      </c>
    </row>
    <row r="714" spans="1:7" x14ac:dyDescent="0.15">
      <c r="A714" s="82">
        <v>713</v>
      </c>
      <c r="B714" s="82" t="s">
        <v>1567</v>
      </c>
      <c r="C714" s="82" t="s">
        <v>1586</v>
      </c>
      <c r="D714" s="82" t="s">
        <v>1587</v>
      </c>
      <c r="E714" s="82" t="s">
        <v>726</v>
      </c>
      <c r="F714" s="82" t="s">
        <v>727</v>
      </c>
      <c r="G714" s="82" t="s">
        <v>728</v>
      </c>
    </row>
    <row r="715" spans="1:7" x14ac:dyDescent="0.15">
      <c r="A715" s="82">
        <v>714</v>
      </c>
      <c r="B715" s="82" t="s">
        <v>1567</v>
      </c>
      <c r="C715" s="82" t="s">
        <v>1586</v>
      </c>
      <c r="D715" s="82" t="s">
        <v>1587</v>
      </c>
      <c r="E715" s="82" t="s">
        <v>1574</v>
      </c>
      <c r="F715" s="82" t="s">
        <v>1575</v>
      </c>
      <c r="G715" s="82" t="s">
        <v>1037</v>
      </c>
    </row>
    <row r="716" spans="1:7" x14ac:dyDescent="0.15">
      <c r="A716" s="82">
        <v>715</v>
      </c>
      <c r="B716" s="82" t="s">
        <v>1567</v>
      </c>
      <c r="C716" s="82" t="s">
        <v>1586</v>
      </c>
      <c r="D716" s="82" t="s">
        <v>1587</v>
      </c>
      <c r="E716" s="82" t="s">
        <v>736</v>
      </c>
      <c r="F716" s="82" t="s">
        <v>737</v>
      </c>
      <c r="G716" s="82" t="s">
        <v>738</v>
      </c>
    </row>
    <row r="717" spans="1:7" x14ac:dyDescent="0.15">
      <c r="A717" s="82">
        <v>716</v>
      </c>
      <c r="B717" s="82" t="s">
        <v>1567</v>
      </c>
      <c r="C717" s="82" t="s">
        <v>1586</v>
      </c>
      <c r="D717" s="82" t="s">
        <v>1587</v>
      </c>
      <c r="E717" s="82" t="s">
        <v>739</v>
      </c>
      <c r="F717" s="82" t="s">
        <v>740</v>
      </c>
      <c r="G717" s="82" t="s">
        <v>741</v>
      </c>
    </row>
    <row r="718" spans="1:7" x14ac:dyDescent="0.15">
      <c r="A718" s="82">
        <v>717</v>
      </c>
      <c r="B718" s="82" t="s">
        <v>1567</v>
      </c>
      <c r="C718" s="82" t="s">
        <v>1588</v>
      </c>
      <c r="D718" s="82" t="s">
        <v>1589</v>
      </c>
      <c r="E718" s="82" t="s">
        <v>804</v>
      </c>
      <c r="F718" s="82" t="s">
        <v>805</v>
      </c>
      <c r="G718" s="82" t="s">
        <v>806</v>
      </c>
    </row>
    <row r="719" spans="1:7" x14ac:dyDescent="0.15">
      <c r="A719" s="82">
        <v>718</v>
      </c>
      <c r="B719" s="82" t="s">
        <v>1567</v>
      </c>
      <c r="C719" s="82" t="s">
        <v>1588</v>
      </c>
      <c r="D719" s="82" t="s">
        <v>1589</v>
      </c>
      <c r="E719" s="82" t="s">
        <v>726</v>
      </c>
      <c r="F719" s="82" t="s">
        <v>727</v>
      </c>
      <c r="G719" s="82" t="s">
        <v>728</v>
      </c>
    </row>
    <row r="720" spans="1:7" x14ac:dyDescent="0.15">
      <c r="A720" s="82">
        <v>719</v>
      </c>
      <c r="B720" s="82" t="s">
        <v>1567</v>
      </c>
      <c r="C720" s="82" t="s">
        <v>1588</v>
      </c>
      <c r="D720" s="82" t="s">
        <v>1589</v>
      </c>
      <c r="E720" s="82" t="s">
        <v>1590</v>
      </c>
      <c r="F720" s="82" t="s">
        <v>1591</v>
      </c>
      <c r="G720" s="82" t="s">
        <v>1037</v>
      </c>
    </row>
    <row r="721" spans="1:7" x14ac:dyDescent="0.15">
      <c r="A721" s="82">
        <v>720</v>
      </c>
      <c r="B721" s="82" t="s">
        <v>1567</v>
      </c>
      <c r="C721" s="82" t="s">
        <v>1588</v>
      </c>
      <c r="D721" s="82" t="s">
        <v>1589</v>
      </c>
      <c r="E721" s="82" t="s">
        <v>1574</v>
      </c>
      <c r="F721" s="82" t="s">
        <v>1575</v>
      </c>
      <c r="G721" s="82" t="s">
        <v>1037</v>
      </c>
    </row>
    <row r="722" spans="1:7" x14ac:dyDescent="0.15">
      <c r="A722" s="82">
        <v>721</v>
      </c>
      <c r="B722" s="82" t="s">
        <v>1567</v>
      </c>
      <c r="C722" s="82" t="s">
        <v>1588</v>
      </c>
      <c r="D722" s="82" t="s">
        <v>1589</v>
      </c>
      <c r="E722" s="82" t="s">
        <v>736</v>
      </c>
      <c r="F722" s="82" t="s">
        <v>737</v>
      </c>
      <c r="G722" s="82" t="s">
        <v>738</v>
      </c>
    </row>
    <row r="723" spans="1:7" x14ac:dyDescent="0.15">
      <c r="A723" s="82">
        <v>722</v>
      </c>
      <c r="B723" s="82" t="s">
        <v>1567</v>
      </c>
      <c r="C723" s="82" t="s">
        <v>1588</v>
      </c>
      <c r="D723" s="82" t="s">
        <v>1589</v>
      </c>
      <c r="E723" s="82" t="s">
        <v>739</v>
      </c>
      <c r="F723" s="82" t="s">
        <v>740</v>
      </c>
      <c r="G723" s="82" t="s">
        <v>741</v>
      </c>
    </row>
    <row r="724" spans="1:7" x14ac:dyDescent="0.15">
      <c r="A724" s="82">
        <v>723</v>
      </c>
      <c r="B724" s="82" t="s">
        <v>1567</v>
      </c>
      <c r="C724" s="82" t="s">
        <v>1592</v>
      </c>
      <c r="D724" s="82" t="s">
        <v>1593</v>
      </c>
      <c r="E724" s="82" t="s">
        <v>804</v>
      </c>
      <c r="F724" s="82" t="s">
        <v>805</v>
      </c>
      <c r="G724" s="82" t="s">
        <v>806</v>
      </c>
    </row>
    <row r="725" spans="1:7" x14ac:dyDescent="0.15">
      <c r="A725" s="82">
        <v>724</v>
      </c>
      <c r="B725" s="82" t="s">
        <v>1567</v>
      </c>
      <c r="C725" s="82" t="s">
        <v>1592</v>
      </c>
      <c r="D725" s="82" t="s">
        <v>1593</v>
      </c>
      <c r="E725" s="82" t="s">
        <v>1571</v>
      </c>
      <c r="F725" s="82" t="s">
        <v>1572</v>
      </c>
      <c r="G725" s="82" t="s">
        <v>1037</v>
      </c>
    </row>
    <row r="726" spans="1:7" x14ac:dyDescent="0.15">
      <c r="A726" s="82">
        <v>725</v>
      </c>
      <c r="B726" s="82" t="s">
        <v>1567</v>
      </c>
      <c r="C726" s="82" t="s">
        <v>1592</v>
      </c>
      <c r="D726" s="82" t="s">
        <v>1593</v>
      </c>
      <c r="E726" s="82" t="s">
        <v>726</v>
      </c>
      <c r="F726" s="82" t="s">
        <v>727</v>
      </c>
      <c r="G726" s="82" t="s">
        <v>728</v>
      </c>
    </row>
    <row r="727" spans="1:7" x14ac:dyDescent="0.15">
      <c r="A727" s="82">
        <v>726</v>
      </c>
      <c r="B727" s="82" t="s">
        <v>1567</v>
      </c>
      <c r="C727" s="82" t="s">
        <v>1592</v>
      </c>
      <c r="D727" s="82" t="s">
        <v>1593</v>
      </c>
      <c r="E727" s="82" t="s">
        <v>1574</v>
      </c>
      <c r="F727" s="82" t="s">
        <v>1575</v>
      </c>
      <c r="G727" s="82" t="s">
        <v>1037</v>
      </c>
    </row>
    <row r="728" spans="1:7" x14ac:dyDescent="0.15">
      <c r="A728" s="82">
        <v>727</v>
      </c>
      <c r="B728" s="82" t="s">
        <v>1567</v>
      </c>
      <c r="C728" s="82" t="s">
        <v>1592</v>
      </c>
      <c r="D728" s="82" t="s">
        <v>1593</v>
      </c>
      <c r="E728" s="82" t="s">
        <v>736</v>
      </c>
      <c r="F728" s="82" t="s">
        <v>737</v>
      </c>
      <c r="G728" s="82" t="s">
        <v>738</v>
      </c>
    </row>
    <row r="729" spans="1:7" x14ac:dyDescent="0.15">
      <c r="A729" s="82">
        <v>728</v>
      </c>
      <c r="B729" s="82" t="s">
        <v>1567</v>
      </c>
      <c r="C729" s="82" t="s">
        <v>1592</v>
      </c>
      <c r="D729" s="82" t="s">
        <v>1593</v>
      </c>
      <c r="E729" s="82" t="s">
        <v>739</v>
      </c>
      <c r="F729" s="82" t="s">
        <v>740</v>
      </c>
      <c r="G729" s="82" t="s">
        <v>741</v>
      </c>
    </row>
    <row r="730" spans="1:7" x14ac:dyDescent="0.15">
      <c r="A730" s="82">
        <v>729</v>
      </c>
      <c r="B730" s="82" t="s">
        <v>1567</v>
      </c>
      <c r="C730" s="82" t="s">
        <v>1594</v>
      </c>
      <c r="D730" s="82" t="s">
        <v>1595</v>
      </c>
      <c r="E730" s="82" t="s">
        <v>804</v>
      </c>
      <c r="F730" s="82" t="s">
        <v>805</v>
      </c>
      <c r="G730" s="82" t="s">
        <v>806</v>
      </c>
    </row>
    <row r="731" spans="1:7" x14ac:dyDescent="0.15">
      <c r="A731" s="82">
        <v>730</v>
      </c>
      <c r="B731" s="82" t="s">
        <v>1567</v>
      </c>
      <c r="C731" s="82" t="s">
        <v>1594</v>
      </c>
      <c r="D731" s="82" t="s">
        <v>1595</v>
      </c>
      <c r="E731" s="82" t="s">
        <v>726</v>
      </c>
      <c r="F731" s="82" t="s">
        <v>727</v>
      </c>
      <c r="G731" s="82" t="s">
        <v>728</v>
      </c>
    </row>
    <row r="732" spans="1:7" x14ac:dyDescent="0.15">
      <c r="A732" s="82">
        <v>731</v>
      </c>
      <c r="B732" s="82" t="s">
        <v>1567</v>
      </c>
      <c r="C732" s="82" t="s">
        <v>1594</v>
      </c>
      <c r="D732" s="82" t="s">
        <v>1595</v>
      </c>
      <c r="E732" s="82" t="s">
        <v>1574</v>
      </c>
      <c r="F732" s="82" t="s">
        <v>1575</v>
      </c>
      <c r="G732" s="82" t="s">
        <v>1037</v>
      </c>
    </row>
    <row r="733" spans="1:7" x14ac:dyDescent="0.15">
      <c r="A733" s="82">
        <v>732</v>
      </c>
      <c r="B733" s="82" t="s">
        <v>1567</v>
      </c>
      <c r="C733" s="82" t="s">
        <v>1594</v>
      </c>
      <c r="D733" s="82" t="s">
        <v>1595</v>
      </c>
      <c r="E733" s="82" t="s">
        <v>736</v>
      </c>
      <c r="F733" s="82" t="s">
        <v>737</v>
      </c>
      <c r="G733" s="82" t="s">
        <v>738</v>
      </c>
    </row>
    <row r="734" spans="1:7" x14ac:dyDescent="0.15">
      <c r="A734" s="82">
        <v>733</v>
      </c>
      <c r="B734" s="82" t="s">
        <v>1567</v>
      </c>
      <c r="C734" s="82" t="s">
        <v>1594</v>
      </c>
      <c r="D734" s="82" t="s">
        <v>1595</v>
      </c>
      <c r="E734" s="82" t="s">
        <v>739</v>
      </c>
      <c r="F734" s="82" t="s">
        <v>740</v>
      </c>
      <c r="G734" s="82" t="s">
        <v>741</v>
      </c>
    </row>
    <row r="735" spans="1:7" x14ac:dyDescent="0.15">
      <c r="A735" s="82">
        <v>734</v>
      </c>
      <c r="B735" s="82" t="s">
        <v>1567</v>
      </c>
      <c r="C735" s="82" t="s">
        <v>1596</v>
      </c>
      <c r="D735" s="82" t="s">
        <v>1597</v>
      </c>
      <c r="E735" s="82" t="s">
        <v>804</v>
      </c>
      <c r="F735" s="82" t="s">
        <v>805</v>
      </c>
      <c r="G735" s="82" t="s">
        <v>806</v>
      </c>
    </row>
    <row r="736" spans="1:7" x14ac:dyDescent="0.15">
      <c r="A736" s="82">
        <v>735</v>
      </c>
      <c r="B736" s="82" t="s">
        <v>1567</v>
      </c>
      <c r="C736" s="82" t="s">
        <v>1596</v>
      </c>
      <c r="D736" s="82" t="s">
        <v>1597</v>
      </c>
      <c r="E736" s="82" t="s">
        <v>726</v>
      </c>
      <c r="F736" s="82" t="s">
        <v>727</v>
      </c>
      <c r="G736" s="82" t="s">
        <v>728</v>
      </c>
    </row>
    <row r="737" spans="1:7" x14ac:dyDescent="0.15">
      <c r="A737" s="82">
        <v>736</v>
      </c>
      <c r="B737" s="82" t="s">
        <v>1567</v>
      </c>
      <c r="C737" s="82" t="s">
        <v>1596</v>
      </c>
      <c r="D737" s="82" t="s">
        <v>1597</v>
      </c>
      <c r="E737" s="82" t="s">
        <v>1574</v>
      </c>
      <c r="F737" s="82" t="s">
        <v>1575</v>
      </c>
      <c r="G737" s="82" t="s">
        <v>1037</v>
      </c>
    </row>
    <row r="738" spans="1:7" x14ac:dyDescent="0.15">
      <c r="A738" s="82">
        <v>737</v>
      </c>
      <c r="B738" s="82" t="s">
        <v>1567</v>
      </c>
      <c r="C738" s="82" t="s">
        <v>1596</v>
      </c>
      <c r="D738" s="82" t="s">
        <v>1597</v>
      </c>
      <c r="E738" s="82" t="s">
        <v>736</v>
      </c>
      <c r="F738" s="82" t="s">
        <v>737</v>
      </c>
      <c r="G738" s="82" t="s">
        <v>738</v>
      </c>
    </row>
    <row r="739" spans="1:7" x14ac:dyDescent="0.15">
      <c r="A739" s="82">
        <v>738</v>
      </c>
      <c r="B739" s="82" t="s">
        <v>1567</v>
      </c>
      <c r="C739" s="82" t="s">
        <v>1596</v>
      </c>
      <c r="D739" s="82" t="s">
        <v>1597</v>
      </c>
      <c r="E739" s="82" t="s">
        <v>739</v>
      </c>
      <c r="F739" s="82" t="s">
        <v>740</v>
      </c>
      <c r="G739" s="82" t="s">
        <v>741</v>
      </c>
    </row>
    <row r="740" spans="1:7" x14ac:dyDescent="0.15">
      <c r="A740" s="82">
        <v>739</v>
      </c>
      <c r="B740" s="82" t="s">
        <v>1567</v>
      </c>
      <c r="C740" s="82" t="s">
        <v>1598</v>
      </c>
      <c r="D740" s="82" t="s">
        <v>1599</v>
      </c>
      <c r="E740" s="82" t="s">
        <v>804</v>
      </c>
      <c r="F740" s="82" t="s">
        <v>805</v>
      </c>
      <c r="G740" s="82" t="s">
        <v>806</v>
      </c>
    </row>
    <row r="741" spans="1:7" x14ac:dyDescent="0.15">
      <c r="A741" s="82">
        <v>740</v>
      </c>
      <c r="B741" s="82" t="s">
        <v>1567</v>
      </c>
      <c r="C741" s="82" t="s">
        <v>1598</v>
      </c>
      <c r="D741" s="82" t="s">
        <v>1599</v>
      </c>
      <c r="E741" s="82" t="s">
        <v>726</v>
      </c>
      <c r="F741" s="82" t="s">
        <v>727</v>
      </c>
      <c r="G741" s="82" t="s">
        <v>728</v>
      </c>
    </row>
    <row r="742" spans="1:7" x14ac:dyDescent="0.15">
      <c r="A742" s="82">
        <v>741</v>
      </c>
      <c r="B742" s="82" t="s">
        <v>1567</v>
      </c>
      <c r="C742" s="82" t="s">
        <v>1598</v>
      </c>
      <c r="D742" s="82" t="s">
        <v>1599</v>
      </c>
      <c r="E742" s="82" t="s">
        <v>1574</v>
      </c>
      <c r="F742" s="82" t="s">
        <v>1575</v>
      </c>
      <c r="G742" s="82" t="s">
        <v>1037</v>
      </c>
    </row>
    <row r="743" spans="1:7" x14ac:dyDescent="0.15">
      <c r="A743" s="82">
        <v>742</v>
      </c>
      <c r="B743" s="82" t="s">
        <v>1567</v>
      </c>
      <c r="C743" s="82" t="s">
        <v>1598</v>
      </c>
      <c r="D743" s="82" t="s">
        <v>1599</v>
      </c>
      <c r="E743" s="82" t="s">
        <v>736</v>
      </c>
      <c r="F743" s="82" t="s">
        <v>737</v>
      </c>
      <c r="G743" s="82" t="s">
        <v>738</v>
      </c>
    </row>
    <row r="744" spans="1:7" x14ac:dyDescent="0.15">
      <c r="A744" s="82">
        <v>743</v>
      </c>
      <c r="B744" s="82" t="s">
        <v>1567</v>
      </c>
      <c r="C744" s="82" t="s">
        <v>1598</v>
      </c>
      <c r="D744" s="82" t="s">
        <v>1599</v>
      </c>
      <c r="E744" s="82" t="s">
        <v>739</v>
      </c>
      <c r="F744" s="82" t="s">
        <v>740</v>
      </c>
      <c r="G744" s="82" t="s">
        <v>741</v>
      </c>
    </row>
    <row r="745" spans="1:7" x14ac:dyDescent="0.15">
      <c r="A745" s="82">
        <v>744</v>
      </c>
      <c r="B745" s="82" t="s">
        <v>1567</v>
      </c>
      <c r="C745" s="82" t="s">
        <v>1600</v>
      </c>
      <c r="D745" s="82" t="s">
        <v>1601</v>
      </c>
      <c r="E745" s="82" t="s">
        <v>804</v>
      </c>
      <c r="F745" s="82" t="s">
        <v>805</v>
      </c>
      <c r="G745" s="82" t="s">
        <v>806</v>
      </c>
    </row>
    <row r="746" spans="1:7" x14ac:dyDescent="0.15">
      <c r="A746" s="82">
        <v>745</v>
      </c>
      <c r="B746" s="82" t="s">
        <v>1567</v>
      </c>
      <c r="C746" s="82" t="s">
        <v>1600</v>
      </c>
      <c r="D746" s="82" t="s">
        <v>1601</v>
      </c>
      <c r="E746" s="82" t="s">
        <v>1571</v>
      </c>
      <c r="F746" s="82" t="s">
        <v>1572</v>
      </c>
      <c r="G746" s="82" t="s">
        <v>1037</v>
      </c>
    </row>
    <row r="747" spans="1:7" x14ac:dyDescent="0.15">
      <c r="A747" s="82">
        <v>746</v>
      </c>
      <c r="B747" s="82" t="s">
        <v>1567</v>
      </c>
      <c r="C747" s="82" t="s">
        <v>1600</v>
      </c>
      <c r="D747" s="82" t="s">
        <v>1601</v>
      </c>
      <c r="E747" s="82" t="s">
        <v>726</v>
      </c>
      <c r="F747" s="82" t="s">
        <v>727</v>
      </c>
      <c r="G747" s="82" t="s">
        <v>728</v>
      </c>
    </row>
    <row r="748" spans="1:7" x14ac:dyDescent="0.15">
      <c r="A748" s="82">
        <v>747</v>
      </c>
      <c r="B748" s="82" t="s">
        <v>1567</v>
      </c>
      <c r="C748" s="82" t="s">
        <v>1600</v>
      </c>
      <c r="D748" s="82" t="s">
        <v>1601</v>
      </c>
      <c r="E748" s="82" t="s">
        <v>1574</v>
      </c>
      <c r="F748" s="82" t="s">
        <v>1575</v>
      </c>
      <c r="G748" s="82" t="s">
        <v>1037</v>
      </c>
    </row>
    <row r="749" spans="1:7" x14ac:dyDescent="0.15">
      <c r="A749" s="82">
        <v>748</v>
      </c>
      <c r="B749" s="82" t="s">
        <v>1567</v>
      </c>
      <c r="C749" s="82" t="s">
        <v>1600</v>
      </c>
      <c r="D749" s="82" t="s">
        <v>1601</v>
      </c>
      <c r="E749" s="82" t="s">
        <v>1602</v>
      </c>
      <c r="F749" s="82" t="s">
        <v>1603</v>
      </c>
      <c r="G749" s="82" t="s">
        <v>1037</v>
      </c>
    </row>
    <row r="750" spans="1:7" x14ac:dyDescent="0.15">
      <c r="A750" s="82">
        <v>749</v>
      </c>
      <c r="B750" s="82" t="s">
        <v>1567</v>
      </c>
      <c r="C750" s="82" t="s">
        <v>1600</v>
      </c>
      <c r="D750" s="82" t="s">
        <v>1601</v>
      </c>
      <c r="E750" s="82" t="s">
        <v>736</v>
      </c>
      <c r="F750" s="82" t="s">
        <v>737</v>
      </c>
      <c r="G750" s="82" t="s">
        <v>738</v>
      </c>
    </row>
    <row r="751" spans="1:7" x14ac:dyDescent="0.15">
      <c r="A751" s="82">
        <v>750</v>
      </c>
      <c r="B751" s="82" t="s">
        <v>1567</v>
      </c>
      <c r="C751" s="82" t="s">
        <v>1600</v>
      </c>
      <c r="D751" s="82" t="s">
        <v>1601</v>
      </c>
      <c r="E751" s="82" t="s">
        <v>739</v>
      </c>
      <c r="F751" s="82" t="s">
        <v>740</v>
      </c>
      <c r="G751" s="82" t="s">
        <v>741</v>
      </c>
    </row>
    <row r="752" spans="1:7" x14ac:dyDescent="0.15">
      <c r="A752" s="82">
        <v>751</v>
      </c>
      <c r="B752" s="82" t="s">
        <v>1567</v>
      </c>
      <c r="C752" s="82" t="s">
        <v>1604</v>
      </c>
      <c r="D752" s="82" t="s">
        <v>1605</v>
      </c>
      <c r="E752" s="82" t="s">
        <v>804</v>
      </c>
      <c r="F752" s="82" t="s">
        <v>805</v>
      </c>
      <c r="G752" s="82" t="s">
        <v>806</v>
      </c>
    </row>
    <row r="753" spans="1:7" x14ac:dyDescent="0.15">
      <c r="A753" s="82">
        <v>752</v>
      </c>
      <c r="B753" s="82" t="s">
        <v>1567</v>
      </c>
      <c r="C753" s="82" t="s">
        <v>1604</v>
      </c>
      <c r="D753" s="82" t="s">
        <v>1605</v>
      </c>
      <c r="E753" s="82" t="s">
        <v>1571</v>
      </c>
      <c r="F753" s="82" t="s">
        <v>1572</v>
      </c>
      <c r="G753" s="82" t="s">
        <v>1037</v>
      </c>
    </row>
    <row r="754" spans="1:7" x14ac:dyDescent="0.15">
      <c r="A754" s="82">
        <v>753</v>
      </c>
      <c r="B754" s="82" t="s">
        <v>1567</v>
      </c>
      <c r="C754" s="82" t="s">
        <v>1604</v>
      </c>
      <c r="D754" s="82" t="s">
        <v>1605</v>
      </c>
      <c r="E754" s="82" t="s">
        <v>726</v>
      </c>
      <c r="F754" s="82" t="s">
        <v>727</v>
      </c>
      <c r="G754" s="82" t="s">
        <v>728</v>
      </c>
    </row>
    <row r="755" spans="1:7" x14ac:dyDescent="0.15">
      <c r="A755" s="82">
        <v>754</v>
      </c>
      <c r="B755" s="82" t="s">
        <v>1567</v>
      </c>
      <c r="C755" s="82" t="s">
        <v>1604</v>
      </c>
      <c r="D755" s="82" t="s">
        <v>1605</v>
      </c>
      <c r="E755" s="82" t="s">
        <v>1574</v>
      </c>
      <c r="F755" s="82" t="s">
        <v>1575</v>
      </c>
      <c r="G755" s="82" t="s">
        <v>1037</v>
      </c>
    </row>
    <row r="756" spans="1:7" x14ac:dyDescent="0.15">
      <c r="A756" s="82">
        <v>755</v>
      </c>
      <c r="B756" s="82" t="s">
        <v>1567</v>
      </c>
      <c r="C756" s="82" t="s">
        <v>1604</v>
      </c>
      <c r="D756" s="82" t="s">
        <v>1605</v>
      </c>
      <c r="E756" s="82" t="s">
        <v>736</v>
      </c>
      <c r="F756" s="82" t="s">
        <v>737</v>
      </c>
      <c r="G756" s="82" t="s">
        <v>738</v>
      </c>
    </row>
    <row r="757" spans="1:7" x14ac:dyDescent="0.15">
      <c r="A757" s="82">
        <v>756</v>
      </c>
      <c r="B757" s="82" t="s">
        <v>1567</v>
      </c>
      <c r="C757" s="82" t="s">
        <v>1604</v>
      </c>
      <c r="D757" s="82" t="s">
        <v>1605</v>
      </c>
      <c r="E757" s="82" t="s">
        <v>739</v>
      </c>
      <c r="F757" s="82" t="s">
        <v>740</v>
      </c>
      <c r="G757" s="82" t="s">
        <v>741</v>
      </c>
    </row>
    <row r="758" spans="1:7" x14ac:dyDescent="0.15">
      <c r="A758" s="82">
        <v>757</v>
      </c>
      <c r="B758" s="82" t="s">
        <v>1567</v>
      </c>
      <c r="C758" s="82" t="s">
        <v>1606</v>
      </c>
      <c r="D758" s="82" t="s">
        <v>1607</v>
      </c>
      <c r="E758" s="82" t="s">
        <v>804</v>
      </c>
      <c r="F758" s="82" t="s">
        <v>805</v>
      </c>
      <c r="G758" s="82" t="s">
        <v>806</v>
      </c>
    </row>
    <row r="759" spans="1:7" x14ac:dyDescent="0.15">
      <c r="A759" s="82">
        <v>758</v>
      </c>
      <c r="B759" s="82" t="s">
        <v>1567</v>
      </c>
      <c r="C759" s="82" t="s">
        <v>1606</v>
      </c>
      <c r="D759" s="82" t="s">
        <v>1607</v>
      </c>
      <c r="E759" s="82" t="s">
        <v>1571</v>
      </c>
      <c r="F759" s="82" t="s">
        <v>1572</v>
      </c>
      <c r="G759" s="82" t="s">
        <v>1037</v>
      </c>
    </row>
    <row r="760" spans="1:7" x14ac:dyDescent="0.15">
      <c r="A760" s="82">
        <v>759</v>
      </c>
      <c r="B760" s="82" t="s">
        <v>1567</v>
      </c>
      <c r="C760" s="82" t="s">
        <v>1606</v>
      </c>
      <c r="D760" s="82" t="s">
        <v>1607</v>
      </c>
      <c r="E760" s="82" t="s">
        <v>726</v>
      </c>
      <c r="F760" s="82" t="s">
        <v>727</v>
      </c>
      <c r="G760" s="82" t="s">
        <v>728</v>
      </c>
    </row>
    <row r="761" spans="1:7" x14ac:dyDescent="0.15">
      <c r="A761" s="82">
        <v>760</v>
      </c>
      <c r="B761" s="82" t="s">
        <v>1567</v>
      </c>
      <c r="C761" s="82" t="s">
        <v>1606</v>
      </c>
      <c r="D761" s="82" t="s">
        <v>1607</v>
      </c>
      <c r="E761" s="82" t="s">
        <v>1574</v>
      </c>
      <c r="F761" s="82" t="s">
        <v>1575</v>
      </c>
      <c r="G761" s="82" t="s">
        <v>1037</v>
      </c>
    </row>
    <row r="762" spans="1:7" x14ac:dyDescent="0.15">
      <c r="A762" s="82">
        <v>761</v>
      </c>
      <c r="B762" s="82" t="s">
        <v>1567</v>
      </c>
      <c r="C762" s="82" t="s">
        <v>1606</v>
      </c>
      <c r="D762" s="82" t="s">
        <v>1607</v>
      </c>
      <c r="E762" s="82" t="s">
        <v>736</v>
      </c>
      <c r="F762" s="82" t="s">
        <v>737</v>
      </c>
      <c r="G762" s="82" t="s">
        <v>738</v>
      </c>
    </row>
    <row r="763" spans="1:7" x14ac:dyDescent="0.15">
      <c r="A763" s="82">
        <v>762</v>
      </c>
      <c r="B763" s="82" t="s">
        <v>1567</v>
      </c>
      <c r="C763" s="82" t="s">
        <v>1606</v>
      </c>
      <c r="D763" s="82" t="s">
        <v>1607</v>
      </c>
      <c r="E763" s="82" t="s">
        <v>739</v>
      </c>
      <c r="F763" s="82" t="s">
        <v>740</v>
      </c>
      <c r="G763" s="82" t="s">
        <v>741</v>
      </c>
    </row>
    <row r="764" spans="1:7" x14ac:dyDescent="0.15">
      <c r="A764" s="82">
        <v>763</v>
      </c>
      <c r="B764" s="82" t="s">
        <v>1567</v>
      </c>
      <c r="C764" s="82" t="s">
        <v>1608</v>
      </c>
      <c r="D764" s="82" t="s">
        <v>1609</v>
      </c>
      <c r="E764" s="82" t="s">
        <v>804</v>
      </c>
      <c r="F764" s="82" t="s">
        <v>805</v>
      </c>
      <c r="G764" s="82" t="s">
        <v>806</v>
      </c>
    </row>
    <row r="765" spans="1:7" x14ac:dyDescent="0.15">
      <c r="A765" s="82">
        <v>764</v>
      </c>
      <c r="B765" s="82" t="s">
        <v>1567</v>
      </c>
      <c r="C765" s="82" t="s">
        <v>1608</v>
      </c>
      <c r="D765" s="82" t="s">
        <v>1609</v>
      </c>
      <c r="E765" s="82" t="s">
        <v>1571</v>
      </c>
      <c r="F765" s="82" t="s">
        <v>1572</v>
      </c>
      <c r="G765" s="82" t="s">
        <v>1037</v>
      </c>
    </row>
    <row r="766" spans="1:7" x14ac:dyDescent="0.15">
      <c r="A766" s="82">
        <v>765</v>
      </c>
      <c r="B766" s="82" t="s">
        <v>1567</v>
      </c>
      <c r="C766" s="82" t="s">
        <v>1608</v>
      </c>
      <c r="D766" s="82" t="s">
        <v>1609</v>
      </c>
      <c r="E766" s="82" t="s">
        <v>726</v>
      </c>
      <c r="F766" s="82" t="s">
        <v>727</v>
      </c>
      <c r="G766" s="82" t="s">
        <v>728</v>
      </c>
    </row>
    <row r="767" spans="1:7" x14ac:dyDescent="0.15">
      <c r="A767" s="82">
        <v>766</v>
      </c>
      <c r="B767" s="82" t="s">
        <v>1567</v>
      </c>
      <c r="C767" s="82" t="s">
        <v>1608</v>
      </c>
      <c r="D767" s="82" t="s">
        <v>1609</v>
      </c>
      <c r="E767" s="82" t="s">
        <v>1574</v>
      </c>
      <c r="F767" s="82" t="s">
        <v>1575</v>
      </c>
      <c r="G767" s="82" t="s">
        <v>1037</v>
      </c>
    </row>
    <row r="768" spans="1:7" x14ac:dyDescent="0.15">
      <c r="A768" s="82">
        <v>767</v>
      </c>
      <c r="B768" s="82" t="s">
        <v>1567</v>
      </c>
      <c r="C768" s="82" t="s">
        <v>1608</v>
      </c>
      <c r="D768" s="82" t="s">
        <v>1609</v>
      </c>
      <c r="E768" s="82" t="s">
        <v>736</v>
      </c>
      <c r="F768" s="82" t="s">
        <v>737</v>
      </c>
      <c r="G768" s="82" t="s">
        <v>738</v>
      </c>
    </row>
    <row r="769" spans="1:7" x14ac:dyDescent="0.15">
      <c r="A769" s="82">
        <v>768</v>
      </c>
      <c r="B769" s="82" t="s">
        <v>1567</v>
      </c>
      <c r="C769" s="82" t="s">
        <v>1608</v>
      </c>
      <c r="D769" s="82" t="s">
        <v>1609</v>
      </c>
      <c r="E769" s="82" t="s">
        <v>739</v>
      </c>
      <c r="F769" s="82" t="s">
        <v>740</v>
      </c>
      <c r="G769" s="82" t="s">
        <v>741</v>
      </c>
    </row>
    <row r="770" spans="1:7" x14ac:dyDescent="0.15">
      <c r="A770" s="82">
        <v>769</v>
      </c>
      <c r="B770" s="82" t="s">
        <v>1567</v>
      </c>
      <c r="C770" s="82" t="s">
        <v>1610</v>
      </c>
      <c r="D770" s="82" t="s">
        <v>1611</v>
      </c>
      <c r="E770" s="82" t="s">
        <v>804</v>
      </c>
      <c r="F770" s="82" t="s">
        <v>805</v>
      </c>
      <c r="G770" s="82" t="s">
        <v>806</v>
      </c>
    </row>
    <row r="771" spans="1:7" x14ac:dyDescent="0.15">
      <c r="A771" s="82">
        <v>770</v>
      </c>
      <c r="B771" s="82" t="s">
        <v>1567</v>
      </c>
      <c r="C771" s="82" t="s">
        <v>1610</v>
      </c>
      <c r="D771" s="82" t="s">
        <v>1611</v>
      </c>
      <c r="E771" s="82" t="s">
        <v>726</v>
      </c>
      <c r="F771" s="82" t="s">
        <v>727</v>
      </c>
      <c r="G771" s="82" t="s">
        <v>728</v>
      </c>
    </row>
    <row r="772" spans="1:7" x14ac:dyDescent="0.15">
      <c r="A772" s="82">
        <v>771</v>
      </c>
      <c r="B772" s="82" t="s">
        <v>1567</v>
      </c>
      <c r="C772" s="82" t="s">
        <v>1610</v>
      </c>
      <c r="D772" s="82" t="s">
        <v>1611</v>
      </c>
      <c r="E772" s="82" t="s">
        <v>1574</v>
      </c>
      <c r="F772" s="82" t="s">
        <v>1575</v>
      </c>
      <c r="G772" s="82" t="s">
        <v>1037</v>
      </c>
    </row>
    <row r="773" spans="1:7" x14ac:dyDescent="0.15">
      <c r="A773" s="82">
        <v>772</v>
      </c>
      <c r="B773" s="82" t="s">
        <v>1567</v>
      </c>
      <c r="C773" s="82" t="s">
        <v>1610</v>
      </c>
      <c r="D773" s="82" t="s">
        <v>1611</v>
      </c>
      <c r="E773" s="82" t="s">
        <v>736</v>
      </c>
      <c r="F773" s="82" t="s">
        <v>737</v>
      </c>
      <c r="G773" s="82" t="s">
        <v>738</v>
      </c>
    </row>
    <row r="774" spans="1:7" x14ac:dyDescent="0.15">
      <c r="A774" s="82">
        <v>773</v>
      </c>
      <c r="B774" s="82" t="s">
        <v>1567</v>
      </c>
      <c r="C774" s="82" t="s">
        <v>1610</v>
      </c>
      <c r="D774" s="82" t="s">
        <v>1611</v>
      </c>
      <c r="E774" s="82" t="s">
        <v>739</v>
      </c>
      <c r="F774" s="82" t="s">
        <v>740</v>
      </c>
      <c r="G774" s="82" t="s">
        <v>741</v>
      </c>
    </row>
    <row r="775" spans="1:7" x14ac:dyDescent="0.15">
      <c r="A775" s="82">
        <v>774</v>
      </c>
      <c r="B775" s="82" t="s">
        <v>1567</v>
      </c>
      <c r="C775" s="82" t="s">
        <v>1612</v>
      </c>
      <c r="D775" s="82" t="s">
        <v>1613</v>
      </c>
      <c r="E775" s="82" t="s">
        <v>804</v>
      </c>
      <c r="F775" s="82" t="s">
        <v>805</v>
      </c>
      <c r="G775" s="82" t="s">
        <v>806</v>
      </c>
    </row>
    <row r="776" spans="1:7" x14ac:dyDescent="0.15">
      <c r="A776" s="82">
        <v>775</v>
      </c>
      <c r="B776" s="82" t="s">
        <v>1567</v>
      </c>
      <c r="C776" s="82" t="s">
        <v>1612</v>
      </c>
      <c r="D776" s="82" t="s">
        <v>1613</v>
      </c>
      <c r="E776" s="82" t="s">
        <v>1571</v>
      </c>
      <c r="F776" s="82" t="s">
        <v>1572</v>
      </c>
      <c r="G776" s="82" t="s">
        <v>1037</v>
      </c>
    </row>
    <row r="777" spans="1:7" x14ac:dyDescent="0.15">
      <c r="A777" s="82">
        <v>776</v>
      </c>
      <c r="B777" s="82" t="s">
        <v>1567</v>
      </c>
      <c r="C777" s="82" t="s">
        <v>1612</v>
      </c>
      <c r="D777" s="82" t="s">
        <v>1613</v>
      </c>
      <c r="E777" s="82" t="s">
        <v>726</v>
      </c>
      <c r="F777" s="82" t="s">
        <v>727</v>
      </c>
      <c r="G777" s="82" t="s">
        <v>728</v>
      </c>
    </row>
    <row r="778" spans="1:7" x14ac:dyDescent="0.15">
      <c r="A778" s="82">
        <v>777</v>
      </c>
      <c r="B778" s="82" t="s">
        <v>1567</v>
      </c>
      <c r="C778" s="82" t="s">
        <v>1612</v>
      </c>
      <c r="D778" s="82" t="s">
        <v>1613</v>
      </c>
      <c r="E778" s="82" t="s">
        <v>1574</v>
      </c>
      <c r="F778" s="82" t="s">
        <v>1575</v>
      </c>
      <c r="G778" s="82" t="s">
        <v>1037</v>
      </c>
    </row>
    <row r="779" spans="1:7" x14ac:dyDescent="0.15">
      <c r="A779" s="82">
        <v>778</v>
      </c>
      <c r="B779" s="82" t="s">
        <v>1567</v>
      </c>
      <c r="C779" s="82" t="s">
        <v>1612</v>
      </c>
      <c r="D779" s="82" t="s">
        <v>1613</v>
      </c>
      <c r="E779" s="82" t="s">
        <v>736</v>
      </c>
      <c r="F779" s="82" t="s">
        <v>737</v>
      </c>
      <c r="G779" s="82" t="s">
        <v>738</v>
      </c>
    </row>
    <row r="780" spans="1:7" x14ac:dyDescent="0.15">
      <c r="A780" s="82">
        <v>779</v>
      </c>
      <c r="B780" s="82" t="s">
        <v>1567</v>
      </c>
      <c r="C780" s="82" t="s">
        <v>1612</v>
      </c>
      <c r="D780" s="82" t="s">
        <v>1613</v>
      </c>
      <c r="E780" s="82" t="s">
        <v>739</v>
      </c>
      <c r="F780" s="82" t="s">
        <v>740</v>
      </c>
      <c r="G780" s="82" t="s">
        <v>741</v>
      </c>
    </row>
    <row r="781" spans="1:7" x14ac:dyDescent="0.15">
      <c r="A781" s="82">
        <v>780</v>
      </c>
      <c r="B781" s="82" t="s">
        <v>1567</v>
      </c>
      <c r="C781" s="82" t="s">
        <v>1614</v>
      </c>
      <c r="D781" s="82" t="s">
        <v>1615</v>
      </c>
      <c r="E781" s="82" t="s">
        <v>804</v>
      </c>
      <c r="F781" s="82" t="s">
        <v>805</v>
      </c>
      <c r="G781" s="82" t="s">
        <v>806</v>
      </c>
    </row>
    <row r="782" spans="1:7" x14ac:dyDescent="0.15">
      <c r="A782" s="82">
        <v>781</v>
      </c>
      <c r="B782" s="82" t="s">
        <v>1567</v>
      </c>
      <c r="C782" s="82" t="s">
        <v>1614</v>
      </c>
      <c r="D782" s="82" t="s">
        <v>1615</v>
      </c>
      <c r="E782" s="82" t="s">
        <v>1571</v>
      </c>
      <c r="F782" s="82" t="s">
        <v>1572</v>
      </c>
      <c r="G782" s="82" t="s">
        <v>1037</v>
      </c>
    </row>
    <row r="783" spans="1:7" x14ac:dyDescent="0.15">
      <c r="A783" s="82">
        <v>782</v>
      </c>
      <c r="B783" s="82" t="s">
        <v>1567</v>
      </c>
      <c r="C783" s="82" t="s">
        <v>1614</v>
      </c>
      <c r="D783" s="82" t="s">
        <v>1615</v>
      </c>
      <c r="E783" s="82" t="s">
        <v>726</v>
      </c>
      <c r="F783" s="82" t="s">
        <v>727</v>
      </c>
      <c r="G783" s="82" t="s">
        <v>728</v>
      </c>
    </row>
    <row r="784" spans="1:7" x14ac:dyDescent="0.15">
      <c r="A784" s="82">
        <v>783</v>
      </c>
      <c r="B784" s="82" t="s">
        <v>1567</v>
      </c>
      <c r="C784" s="82" t="s">
        <v>1614</v>
      </c>
      <c r="D784" s="82" t="s">
        <v>1615</v>
      </c>
      <c r="E784" s="82" t="s">
        <v>1574</v>
      </c>
      <c r="F784" s="82" t="s">
        <v>1575</v>
      </c>
      <c r="G784" s="82" t="s">
        <v>1037</v>
      </c>
    </row>
    <row r="785" spans="1:7" x14ac:dyDescent="0.15">
      <c r="A785" s="82">
        <v>784</v>
      </c>
      <c r="B785" s="82" t="s">
        <v>1567</v>
      </c>
      <c r="C785" s="82" t="s">
        <v>1614</v>
      </c>
      <c r="D785" s="82" t="s">
        <v>1615</v>
      </c>
      <c r="E785" s="82" t="s">
        <v>736</v>
      </c>
      <c r="F785" s="82" t="s">
        <v>737</v>
      </c>
      <c r="G785" s="82" t="s">
        <v>738</v>
      </c>
    </row>
    <row r="786" spans="1:7" x14ac:dyDescent="0.15">
      <c r="A786" s="82">
        <v>785</v>
      </c>
      <c r="B786" s="82" t="s">
        <v>1567</v>
      </c>
      <c r="C786" s="82" t="s">
        <v>1614</v>
      </c>
      <c r="D786" s="82" t="s">
        <v>1615</v>
      </c>
      <c r="E786" s="82" t="s">
        <v>739</v>
      </c>
      <c r="F786" s="82" t="s">
        <v>740</v>
      </c>
      <c r="G786" s="82" t="s">
        <v>741</v>
      </c>
    </row>
    <row r="787" spans="1:7" x14ac:dyDescent="0.15">
      <c r="A787" s="82">
        <v>786</v>
      </c>
      <c r="B787" s="82" t="s">
        <v>1567</v>
      </c>
      <c r="C787" s="82" t="s">
        <v>1616</v>
      </c>
      <c r="D787" s="82" t="s">
        <v>1617</v>
      </c>
      <c r="E787" s="82" t="s">
        <v>804</v>
      </c>
      <c r="F787" s="82" t="s">
        <v>805</v>
      </c>
      <c r="G787" s="82" t="s">
        <v>806</v>
      </c>
    </row>
    <row r="788" spans="1:7" x14ac:dyDescent="0.15">
      <c r="A788" s="82">
        <v>787</v>
      </c>
      <c r="B788" s="82" t="s">
        <v>1567</v>
      </c>
      <c r="C788" s="82" t="s">
        <v>1616</v>
      </c>
      <c r="D788" s="82" t="s">
        <v>1617</v>
      </c>
      <c r="E788" s="82" t="s">
        <v>1571</v>
      </c>
      <c r="F788" s="82" t="s">
        <v>1572</v>
      </c>
      <c r="G788" s="82" t="s">
        <v>1037</v>
      </c>
    </row>
    <row r="789" spans="1:7" x14ac:dyDescent="0.15">
      <c r="A789" s="82">
        <v>788</v>
      </c>
      <c r="B789" s="82" t="s">
        <v>1567</v>
      </c>
      <c r="C789" s="82" t="s">
        <v>1616</v>
      </c>
      <c r="D789" s="82" t="s">
        <v>1617</v>
      </c>
      <c r="E789" s="82" t="s">
        <v>726</v>
      </c>
      <c r="F789" s="82" t="s">
        <v>727</v>
      </c>
      <c r="G789" s="82" t="s">
        <v>728</v>
      </c>
    </row>
    <row r="790" spans="1:7" x14ac:dyDescent="0.15">
      <c r="A790" s="82">
        <v>789</v>
      </c>
      <c r="B790" s="82" t="s">
        <v>1567</v>
      </c>
      <c r="C790" s="82" t="s">
        <v>1616</v>
      </c>
      <c r="D790" s="82" t="s">
        <v>1617</v>
      </c>
      <c r="E790" s="82" t="s">
        <v>1574</v>
      </c>
      <c r="F790" s="82" t="s">
        <v>1575</v>
      </c>
      <c r="G790" s="82" t="s">
        <v>1037</v>
      </c>
    </row>
    <row r="791" spans="1:7" x14ac:dyDescent="0.15">
      <c r="A791" s="82">
        <v>790</v>
      </c>
      <c r="B791" s="82" t="s">
        <v>1567</v>
      </c>
      <c r="C791" s="82" t="s">
        <v>1616</v>
      </c>
      <c r="D791" s="82" t="s">
        <v>1617</v>
      </c>
      <c r="E791" s="82" t="s">
        <v>736</v>
      </c>
      <c r="F791" s="82" t="s">
        <v>737</v>
      </c>
      <c r="G791" s="82" t="s">
        <v>738</v>
      </c>
    </row>
    <row r="792" spans="1:7" x14ac:dyDescent="0.15">
      <c r="A792" s="82">
        <v>791</v>
      </c>
      <c r="B792" s="82" t="s">
        <v>1567</v>
      </c>
      <c r="C792" s="82" t="s">
        <v>1616</v>
      </c>
      <c r="D792" s="82" t="s">
        <v>1617</v>
      </c>
      <c r="E792" s="82" t="s">
        <v>739</v>
      </c>
      <c r="F792" s="82" t="s">
        <v>740</v>
      </c>
      <c r="G792" s="82" t="s">
        <v>741</v>
      </c>
    </row>
    <row r="793" spans="1:7" x14ac:dyDescent="0.15">
      <c r="A793" s="82">
        <v>792</v>
      </c>
      <c r="B793" s="82" t="s">
        <v>1567</v>
      </c>
      <c r="C793" s="82" t="s">
        <v>1618</v>
      </c>
      <c r="D793" s="82" t="s">
        <v>1619</v>
      </c>
      <c r="E793" s="82" t="s">
        <v>804</v>
      </c>
      <c r="F793" s="82" t="s">
        <v>805</v>
      </c>
      <c r="G793" s="82" t="s">
        <v>806</v>
      </c>
    </row>
    <row r="794" spans="1:7" x14ac:dyDescent="0.15">
      <c r="A794" s="82">
        <v>793</v>
      </c>
      <c r="B794" s="82" t="s">
        <v>1567</v>
      </c>
      <c r="C794" s="82" t="s">
        <v>1618</v>
      </c>
      <c r="D794" s="82" t="s">
        <v>1619</v>
      </c>
      <c r="E794" s="82" t="s">
        <v>1571</v>
      </c>
      <c r="F794" s="82" t="s">
        <v>1572</v>
      </c>
      <c r="G794" s="82" t="s">
        <v>1037</v>
      </c>
    </row>
    <row r="795" spans="1:7" x14ac:dyDescent="0.15">
      <c r="A795" s="82">
        <v>794</v>
      </c>
      <c r="B795" s="82" t="s">
        <v>1567</v>
      </c>
      <c r="C795" s="82" t="s">
        <v>1618</v>
      </c>
      <c r="D795" s="82" t="s">
        <v>1619</v>
      </c>
      <c r="E795" s="82" t="s">
        <v>726</v>
      </c>
      <c r="F795" s="82" t="s">
        <v>727</v>
      </c>
      <c r="G795" s="82" t="s">
        <v>728</v>
      </c>
    </row>
    <row r="796" spans="1:7" x14ac:dyDescent="0.15">
      <c r="A796" s="82">
        <v>795</v>
      </c>
      <c r="B796" s="82" t="s">
        <v>1567</v>
      </c>
      <c r="C796" s="82" t="s">
        <v>1618</v>
      </c>
      <c r="D796" s="82" t="s">
        <v>1619</v>
      </c>
      <c r="E796" s="82" t="s">
        <v>1574</v>
      </c>
      <c r="F796" s="82" t="s">
        <v>1575</v>
      </c>
      <c r="G796" s="82" t="s">
        <v>1037</v>
      </c>
    </row>
    <row r="797" spans="1:7" x14ac:dyDescent="0.15">
      <c r="A797" s="82">
        <v>796</v>
      </c>
      <c r="B797" s="82" t="s">
        <v>1567</v>
      </c>
      <c r="C797" s="82" t="s">
        <v>1618</v>
      </c>
      <c r="D797" s="82" t="s">
        <v>1619</v>
      </c>
      <c r="E797" s="82" t="s">
        <v>736</v>
      </c>
      <c r="F797" s="82" t="s">
        <v>737</v>
      </c>
      <c r="G797" s="82" t="s">
        <v>738</v>
      </c>
    </row>
    <row r="798" spans="1:7" x14ac:dyDescent="0.15">
      <c r="A798" s="82">
        <v>797</v>
      </c>
      <c r="B798" s="82" t="s">
        <v>1567</v>
      </c>
      <c r="C798" s="82" t="s">
        <v>1618</v>
      </c>
      <c r="D798" s="82" t="s">
        <v>1619</v>
      </c>
      <c r="E798" s="82" t="s">
        <v>739</v>
      </c>
      <c r="F798" s="82" t="s">
        <v>740</v>
      </c>
      <c r="G798" s="82" t="s">
        <v>741</v>
      </c>
    </row>
    <row r="799" spans="1:7" x14ac:dyDescent="0.15">
      <c r="A799" s="82">
        <v>798</v>
      </c>
      <c r="B799" s="82" t="s">
        <v>1567</v>
      </c>
      <c r="C799" s="82" t="s">
        <v>1620</v>
      </c>
      <c r="D799" s="82" t="s">
        <v>1621</v>
      </c>
      <c r="E799" s="82" t="s">
        <v>804</v>
      </c>
      <c r="F799" s="82" t="s">
        <v>805</v>
      </c>
      <c r="G799" s="82" t="s">
        <v>806</v>
      </c>
    </row>
    <row r="800" spans="1:7" x14ac:dyDescent="0.15">
      <c r="A800" s="82">
        <v>799</v>
      </c>
      <c r="B800" s="82" t="s">
        <v>1567</v>
      </c>
      <c r="C800" s="82" t="s">
        <v>1620</v>
      </c>
      <c r="D800" s="82" t="s">
        <v>1621</v>
      </c>
      <c r="E800" s="82" t="s">
        <v>726</v>
      </c>
      <c r="F800" s="82" t="s">
        <v>727</v>
      </c>
      <c r="G800" s="82" t="s">
        <v>728</v>
      </c>
    </row>
    <row r="801" spans="1:7" x14ac:dyDescent="0.15">
      <c r="A801" s="82">
        <v>800</v>
      </c>
      <c r="B801" s="82" t="s">
        <v>1567</v>
      </c>
      <c r="C801" s="82" t="s">
        <v>1620</v>
      </c>
      <c r="D801" s="82" t="s">
        <v>1621</v>
      </c>
      <c r="E801" s="82" t="s">
        <v>1574</v>
      </c>
      <c r="F801" s="82" t="s">
        <v>1575</v>
      </c>
      <c r="G801" s="82" t="s">
        <v>1037</v>
      </c>
    </row>
    <row r="802" spans="1:7" x14ac:dyDescent="0.15">
      <c r="A802" s="82">
        <v>801</v>
      </c>
      <c r="B802" s="82" t="s">
        <v>1567</v>
      </c>
      <c r="C802" s="82" t="s">
        <v>1620</v>
      </c>
      <c r="D802" s="82" t="s">
        <v>1621</v>
      </c>
      <c r="E802" s="82" t="s">
        <v>736</v>
      </c>
      <c r="F802" s="82" t="s">
        <v>737</v>
      </c>
      <c r="G802" s="82" t="s">
        <v>738</v>
      </c>
    </row>
    <row r="803" spans="1:7" x14ac:dyDescent="0.15">
      <c r="A803" s="82">
        <v>802</v>
      </c>
      <c r="B803" s="82" t="s">
        <v>1567</v>
      </c>
      <c r="C803" s="82" t="s">
        <v>1620</v>
      </c>
      <c r="D803" s="82" t="s">
        <v>1621</v>
      </c>
      <c r="E803" s="82" t="s">
        <v>739</v>
      </c>
      <c r="F803" s="82" t="s">
        <v>740</v>
      </c>
      <c r="G803" s="82" t="s">
        <v>741</v>
      </c>
    </row>
    <row r="804" spans="1:7" x14ac:dyDescent="0.15">
      <c r="A804" s="82">
        <v>803</v>
      </c>
      <c r="B804" s="82" t="s">
        <v>1567</v>
      </c>
      <c r="C804" s="82" t="s">
        <v>1622</v>
      </c>
      <c r="D804" s="82" t="s">
        <v>1623</v>
      </c>
      <c r="E804" s="82" t="s">
        <v>804</v>
      </c>
      <c r="F804" s="82" t="s">
        <v>805</v>
      </c>
      <c r="G804" s="82" t="s">
        <v>806</v>
      </c>
    </row>
    <row r="805" spans="1:7" x14ac:dyDescent="0.15">
      <c r="A805" s="82">
        <v>804</v>
      </c>
      <c r="B805" s="82" t="s">
        <v>1567</v>
      </c>
      <c r="C805" s="82" t="s">
        <v>1622</v>
      </c>
      <c r="D805" s="82" t="s">
        <v>1623</v>
      </c>
      <c r="E805" s="82" t="s">
        <v>1571</v>
      </c>
      <c r="F805" s="82" t="s">
        <v>1572</v>
      </c>
      <c r="G805" s="82" t="s">
        <v>1037</v>
      </c>
    </row>
    <row r="806" spans="1:7" x14ac:dyDescent="0.15">
      <c r="A806" s="82">
        <v>805</v>
      </c>
      <c r="B806" s="82" t="s">
        <v>1567</v>
      </c>
      <c r="C806" s="82" t="s">
        <v>1622</v>
      </c>
      <c r="D806" s="82" t="s">
        <v>1623</v>
      </c>
      <c r="E806" s="82" t="s">
        <v>726</v>
      </c>
      <c r="F806" s="82" t="s">
        <v>727</v>
      </c>
      <c r="G806" s="82" t="s">
        <v>728</v>
      </c>
    </row>
    <row r="807" spans="1:7" x14ac:dyDescent="0.15">
      <c r="A807" s="82">
        <v>806</v>
      </c>
      <c r="B807" s="82" t="s">
        <v>1567</v>
      </c>
      <c r="C807" s="82" t="s">
        <v>1622</v>
      </c>
      <c r="D807" s="82" t="s">
        <v>1623</v>
      </c>
      <c r="E807" s="82" t="s">
        <v>1574</v>
      </c>
      <c r="F807" s="82" t="s">
        <v>1575</v>
      </c>
      <c r="G807" s="82" t="s">
        <v>1037</v>
      </c>
    </row>
    <row r="808" spans="1:7" x14ac:dyDescent="0.15">
      <c r="A808" s="82">
        <v>807</v>
      </c>
      <c r="B808" s="82" t="s">
        <v>1567</v>
      </c>
      <c r="C808" s="82" t="s">
        <v>1622</v>
      </c>
      <c r="D808" s="82" t="s">
        <v>1623</v>
      </c>
      <c r="E808" s="82" t="s">
        <v>736</v>
      </c>
      <c r="F808" s="82" t="s">
        <v>737</v>
      </c>
      <c r="G808" s="82" t="s">
        <v>738</v>
      </c>
    </row>
    <row r="809" spans="1:7" x14ac:dyDescent="0.15">
      <c r="A809" s="82">
        <v>808</v>
      </c>
      <c r="B809" s="82" t="s">
        <v>1567</v>
      </c>
      <c r="C809" s="82" t="s">
        <v>1622</v>
      </c>
      <c r="D809" s="82" t="s">
        <v>1623</v>
      </c>
      <c r="E809" s="82" t="s">
        <v>739</v>
      </c>
      <c r="F809" s="82" t="s">
        <v>740</v>
      </c>
      <c r="G809" s="82" t="s">
        <v>741</v>
      </c>
    </row>
    <row r="810" spans="1:7" x14ac:dyDescent="0.15">
      <c r="A810" s="82">
        <v>809</v>
      </c>
      <c r="B810" s="82" t="s">
        <v>1567</v>
      </c>
      <c r="C810" s="82" t="s">
        <v>1624</v>
      </c>
      <c r="D810" s="82" t="s">
        <v>1625</v>
      </c>
      <c r="E810" s="82" t="s">
        <v>804</v>
      </c>
      <c r="F810" s="82" t="s">
        <v>805</v>
      </c>
      <c r="G810" s="82" t="s">
        <v>806</v>
      </c>
    </row>
    <row r="811" spans="1:7" x14ac:dyDescent="0.15">
      <c r="A811" s="82">
        <v>810</v>
      </c>
      <c r="B811" s="82" t="s">
        <v>1567</v>
      </c>
      <c r="C811" s="82" t="s">
        <v>1624</v>
      </c>
      <c r="D811" s="82" t="s">
        <v>1625</v>
      </c>
      <c r="E811" s="82" t="s">
        <v>1571</v>
      </c>
      <c r="F811" s="82" t="s">
        <v>1572</v>
      </c>
      <c r="G811" s="82" t="s">
        <v>1037</v>
      </c>
    </row>
    <row r="812" spans="1:7" x14ac:dyDescent="0.15">
      <c r="A812" s="82">
        <v>811</v>
      </c>
      <c r="B812" s="82" t="s">
        <v>1567</v>
      </c>
      <c r="C812" s="82" t="s">
        <v>1624</v>
      </c>
      <c r="D812" s="82" t="s">
        <v>1625</v>
      </c>
      <c r="E812" s="82" t="s">
        <v>726</v>
      </c>
      <c r="F812" s="82" t="s">
        <v>727</v>
      </c>
      <c r="G812" s="82" t="s">
        <v>728</v>
      </c>
    </row>
    <row r="813" spans="1:7" x14ac:dyDescent="0.15">
      <c r="A813" s="82">
        <v>812</v>
      </c>
      <c r="B813" s="82" t="s">
        <v>1567</v>
      </c>
      <c r="C813" s="82" t="s">
        <v>1624</v>
      </c>
      <c r="D813" s="82" t="s">
        <v>1625</v>
      </c>
      <c r="E813" s="82" t="s">
        <v>1574</v>
      </c>
      <c r="F813" s="82" t="s">
        <v>1575</v>
      </c>
      <c r="G813" s="82" t="s">
        <v>1037</v>
      </c>
    </row>
    <row r="814" spans="1:7" x14ac:dyDescent="0.15">
      <c r="A814" s="82">
        <v>813</v>
      </c>
      <c r="B814" s="82" t="s">
        <v>1567</v>
      </c>
      <c r="C814" s="82" t="s">
        <v>1624</v>
      </c>
      <c r="D814" s="82" t="s">
        <v>1625</v>
      </c>
      <c r="E814" s="82" t="s">
        <v>1626</v>
      </c>
      <c r="F814" s="82" t="s">
        <v>1627</v>
      </c>
      <c r="G814" s="82" t="s">
        <v>1037</v>
      </c>
    </row>
    <row r="815" spans="1:7" x14ac:dyDescent="0.15">
      <c r="A815" s="82">
        <v>814</v>
      </c>
      <c r="B815" s="82" t="s">
        <v>1567</v>
      </c>
      <c r="C815" s="82" t="s">
        <v>1624</v>
      </c>
      <c r="D815" s="82" t="s">
        <v>1625</v>
      </c>
      <c r="E815" s="82" t="s">
        <v>736</v>
      </c>
      <c r="F815" s="82" t="s">
        <v>737</v>
      </c>
      <c r="G815" s="82" t="s">
        <v>738</v>
      </c>
    </row>
    <row r="816" spans="1:7" x14ac:dyDescent="0.15">
      <c r="A816" s="82">
        <v>815</v>
      </c>
      <c r="B816" s="82" t="s">
        <v>1567</v>
      </c>
      <c r="C816" s="82" t="s">
        <v>1624</v>
      </c>
      <c r="D816" s="82" t="s">
        <v>1625</v>
      </c>
      <c r="E816" s="82" t="s">
        <v>739</v>
      </c>
      <c r="F816" s="82" t="s">
        <v>740</v>
      </c>
      <c r="G816" s="82" t="s">
        <v>741</v>
      </c>
    </row>
    <row r="817" spans="1:7" x14ac:dyDescent="0.15">
      <c r="A817" s="82">
        <v>816</v>
      </c>
      <c r="B817" s="82" t="s">
        <v>1567</v>
      </c>
      <c r="C817" s="82" t="s">
        <v>1624</v>
      </c>
      <c r="D817" s="82" t="s">
        <v>1625</v>
      </c>
      <c r="E817" s="82" t="s">
        <v>1628</v>
      </c>
      <c r="F817" s="82" t="s">
        <v>1629</v>
      </c>
      <c r="G817" s="82" t="s">
        <v>1630</v>
      </c>
    </row>
    <row r="818" spans="1:7" x14ac:dyDescent="0.15">
      <c r="A818" s="82">
        <v>817</v>
      </c>
      <c r="B818" s="82" t="s">
        <v>1631</v>
      </c>
      <c r="C818" s="82" t="s">
        <v>1633</v>
      </c>
      <c r="D818" s="82" t="s">
        <v>1634</v>
      </c>
      <c r="E818" s="82" t="s">
        <v>804</v>
      </c>
      <c r="F818" s="82" t="s">
        <v>805</v>
      </c>
      <c r="G818" s="82" t="s">
        <v>806</v>
      </c>
    </row>
    <row r="819" spans="1:7" x14ac:dyDescent="0.15">
      <c r="A819" s="82">
        <v>818</v>
      </c>
      <c r="B819" s="82" t="s">
        <v>1631</v>
      </c>
      <c r="C819" s="82" t="s">
        <v>1633</v>
      </c>
      <c r="D819" s="82" t="s">
        <v>1634</v>
      </c>
      <c r="E819" s="82" t="s">
        <v>726</v>
      </c>
      <c r="F819" s="82" t="s">
        <v>727</v>
      </c>
      <c r="G819" s="82" t="s">
        <v>728</v>
      </c>
    </row>
    <row r="820" spans="1:7" x14ac:dyDescent="0.15">
      <c r="A820" s="82">
        <v>819</v>
      </c>
      <c r="B820" s="82" t="s">
        <v>1631</v>
      </c>
      <c r="C820" s="82" t="s">
        <v>1633</v>
      </c>
      <c r="D820" s="82" t="s">
        <v>1634</v>
      </c>
      <c r="E820" s="82" t="s">
        <v>1635</v>
      </c>
      <c r="F820" s="82" t="s">
        <v>1636</v>
      </c>
      <c r="G820" s="82" t="s">
        <v>1637</v>
      </c>
    </row>
    <row r="821" spans="1:7" x14ac:dyDescent="0.15">
      <c r="A821" s="82">
        <v>820</v>
      </c>
      <c r="B821" s="82" t="s">
        <v>1631</v>
      </c>
      <c r="C821" s="82" t="s">
        <v>1633</v>
      </c>
      <c r="D821" s="82" t="s">
        <v>1634</v>
      </c>
      <c r="E821" s="82" t="s">
        <v>736</v>
      </c>
      <c r="F821" s="82" t="s">
        <v>737</v>
      </c>
      <c r="G821" s="82" t="s">
        <v>738</v>
      </c>
    </row>
    <row r="822" spans="1:7" x14ac:dyDescent="0.15">
      <c r="A822" s="82">
        <v>821</v>
      </c>
      <c r="B822" s="82" t="s">
        <v>1631</v>
      </c>
      <c r="C822" s="82" t="s">
        <v>1633</v>
      </c>
      <c r="D822" s="82" t="s">
        <v>1634</v>
      </c>
      <c r="E822" s="82" t="s">
        <v>739</v>
      </c>
      <c r="F822" s="82" t="s">
        <v>740</v>
      </c>
      <c r="G822" s="82" t="s">
        <v>741</v>
      </c>
    </row>
    <row r="823" spans="1:7" x14ac:dyDescent="0.15">
      <c r="A823" s="82">
        <v>822</v>
      </c>
      <c r="B823" s="82" t="s">
        <v>1631</v>
      </c>
      <c r="C823" s="82" t="s">
        <v>1638</v>
      </c>
      <c r="D823" s="82" t="s">
        <v>1639</v>
      </c>
      <c r="E823" s="82" t="s">
        <v>804</v>
      </c>
      <c r="F823" s="82" t="s">
        <v>805</v>
      </c>
      <c r="G823" s="82" t="s">
        <v>806</v>
      </c>
    </row>
    <row r="824" spans="1:7" x14ac:dyDescent="0.15">
      <c r="A824" s="82">
        <v>823</v>
      </c>
      <c r="B824" s="82" t="s">
        <v>1631</v>
      </c>
      <c r="C824" s="82" t="s">
        <v>1638</v>
      </c>
      <c r="D824" s="82" t="s">
        <v>1639</v>
      </c>
      <c r="E824" s="82" t="s">
        <v>726</v>
      </c>
      <c r="F824" s="82" t="s">
        <v>727</v>
      </c>
      <c r="G824" s="82" t="s">
        <v>728</v>
      </c>
    </row>
    <row r="825" spans="1:7" x14ac:dyDescent="0.15">
      <c r="A825" s="82">
        <v>824</v>
      </c>
      <c r="B825" s="82" t="s">
        <v>1631</v>
      </c>
      <c r="C825" s="82" t="s">
        <v>1638</v>
      </c>
      <c r="D825" s="82" t="s">
        <v>1639</v>
      </c>
      <c r="E825" s="82" t="s">
        <v>1635</v>
      </c>
      <c r="F825" s="82" t="s">
        <v>1636</v>
      </c>
      <c r="G825" s="82" t="s">
        <v>1637</v>
      </c>
    </row>
    <row r="826" spans="1:7" x14ac:dyDescent="0.15">
      <c r="A826" s="82">
        <v>825</v>
      </c>
      <c r="B826" s="82" t="s">
        <v>1631</v>
      </c>
      <c r="C826" s="82" t="s">
        <v>1638</v>
      </c>
      <c r="D826" s="82" t="s">
        <v>1639</v>
      </c>
      <c r="E826" s="82" t="s">
        <v>736</v>
      </c>
      <c r="F826" s="82" t="s">
        <v>737</v>
      </c>
      <c r="G826" s="82" t="s">
        <v>738</v>
      </c>
    </row>
    <row r="827" spans="1:7" x14ac:dyDescent="0.15">
      <c r="A827" s="82">
        <v>826</v>
      </c>
      <c r="B827" s="82" t="s">
        <v>1631</v>
      </c>
      <c r="C827" s="82" t="s">
        <v>1638</v>
      </c>
      <c r="D827" s="82" t="s">
        <v>1639</v>
      </c>
      <c r="E827" s="82" t="s">
        <v>739</v>
      </c>
      <c r="F827" s="82" t="s">
        <v>740</v>
      </c>
      <c r="G827" s="82" t="s">
        <v>741</v>
      </c>
    </row>
    <row r="828" spans="1:7" x14ac:dyDescent="0.15">
      <c r="A828" s="82">
        <v>827</v>
      </c>
      <c r="B828" s="82" t="s">
        <v>1631</v>
      </c>
      <c r="C828" s="82" t="s">
        <v>1631</v>
      </c>
      <c r="D828" s="82" t="s">
        <v>1632</v>
      </c>
      <c r="E828" s="82" t="s">
        <v>804</v>
      </c>
      <c r="F828" s="82" t="s">
        <v>805</v>
      </c>
      <c r="G828" s="82" t="s">
        <v>806</v>
      </c>
    </row>
    <row r="829" spans="1:7" x14ac:dyDescent="0.15">
      <c r="A829" s="82">
        <v>828</v>
      </c>
      <c r="B829" s="82" t="s">
        <v>1631</v>
      </c>
      <c r="C829" s="82" t="s">
        <v>1631</v>
      </c>
      <c r="D829" s="82" t="s">
        <v>1632</v>
      </c>
      <c r="E829" s="82" t="s">
        <v>1635</v>
      </c>
      <c r="F829" s="82" t="s">
        <v>1636</v>
      </c>
      <c r="G829" s="82" t="s">
        <v>1637</v>
      </c>
    </row>
    <row r="830" spans="1:7" x14ac:dyDescent="0.15">
      <c r="A830" s="82">
        <v>829</v>
      </c>
      <c r="B830" s="82" t="s">
        <v>1631</v>
      </c>
      <c r="C830" s="82" t="s">
        <v>1640</v>
      </c>
      <c r="D830" s="82" t="s">
        <v>1641</v>
      </c>
      <c r="E830" s="82" t="s">
        <v>804</v>
      </c>
      <c r="F830" s="82" t="s">
        <v>805</v>
      </c>
      <c r="G830" s="82" t="s">
        <v>806</v>
      </c>
    </row>
    <row r="831" spans="1:7" x14ac:dyDescent="0.15">
      <c r="A831" s="82">
        <v>830</v>
      </c>
      <c r="B831" s="82" t="s">
        <v>1631</v>
      </c>
      <c r="C831" s="82" t="s">
        <v>1640</v>
      </c>
      <c r="D831" s="82" t="s">
        <v>1641</v>
      </c>
      <c r="E831" s="82" t="s">
        <v>726</v>
      </c>
      <c r="F831" s="82" t="s">
        <v>727</v>
      </c>
      <c r="G831" s="82" t="s">
        <v>728</v>
      </c>
    </row>
    <row r="832" spans="1:7" x14ac:dyDescent="0.15">
      <c r="A832" s="82">
        <v>831</v>
      </c>
      <c r="B832" s="82" t="s">
        <v>1631</v>
      </c>
      <c r="C832" s="82" t="s">
        <v>1640</v>
      </c>
      <c r="D832" s="82" t="s">
        <v>1641</v>
      </c>
      <c r="E832" s="82" t="s">
        <v>1207</v>
      </c>
      <c r="F832" s="82" t="s">
        <v>1208</v>
      </c>
      <c r="G832" s="82" t="s">
        <v>1156</v>
      </c>
    </row>
    <row r="833" spans="1:7" x14ac:dyDescent="0.15">
      <c r="A833" s="82">
        <v>832</v>
      </c>
      <c r="B833" s="82" t="s">
        <v>1631</v>
      </c>
      <c r="C833" s="82" t="s">
        <v>1640</v>
      </c>
      <c r="D833" s="82" t="s">
        <v>1641</v>
      </c>
      <c r="E833" s="82" t="s">
        <v>1642</v>
      </c>
      <c r="F833" s="82" t="s">
        <v>1643</v>
      </c>
      <c r="G833" s="82" t="s">
        <v>1637</v>
      </c>
    </row>
    <row r="834" spans="1:7" x14ac:dyDescent="0.15">
      <c r="A834" s="82">
        <v>833</v>
      </c>
      <c r="B834" s="82" t="s">
        <v>1631</v>
      </c>
      <c r="C834" s="82" t="s">
        <v>1640</v>
      </c>
      <c r="D834" s="82" t="s">
        <v>1641</v>
      </c>
      <c r="E834" s="82" t="s">
        <v>1635</v>
      </c>
      <c r="F834" s="82" t="s">
        <v>1636</v>
      </c>
      <c r="G834" s="82" t="s">
        <v>1637</v>
      </c>
    </row>
    <row r="835" spans="1:7" x14ac:dyDescent="0.15">
      <c r="A835" s="82">
        <v>834</v>
      </c>
      <c r="B835" s="82" t="s">
        <v>1631</v>
      </c>
      <c r="C835" s="82" t="s">
        <v>1640</v>
      </c>
      <c r="D835" s="82" t="s">
        <v>1641</v>
      </c>
      <c r="E835" s="82" t="s">
        <v>1644</v>
      </c>
      <c r="F835" s="82" t="s">
        <v>1645</v>
      </c>
      <c r="G835" s="82" t="s">
        <v>1637</v>
      </c>
    </row>
    <row r="836" spans="1:7" x14ac:dyDescent="0.15">
      <c r="A836" s="82">
        <v>835</v>
      </c>
      <c r="B836" s="82" t="s">
        <v>1631</v>
      </c>
      <c r="C836" s="82" t="s">
        <v>1640</v>
      </c>
      <c r="D836" s="82" t="s">
        <v>1641</v>
      </c>
      <c r="E836" s="82" t="s">
        <v>1646</v>
      </c>
      <c r="F836" s="82" t="s">
        <v>1647</v>
      </c>
      <c r="G836" s="82" t="s">
        <v>1637</v>
      </c>
    </row>
    <row r="837" spans="1:7" x14ac:dyDescent="0.15">
      <c r="A837" s="82">
        <v>836</v>
      </c>
      <c r="B837" s="82" t="s">
        <v>1631</v>
      </c>
      <c r="C837" s="82" t="s">
        <v>1640</v>
      </c>
      <c r="D837" s="82" t="s">
        <v>1641</v>
      </c>
      <c r="E837" s="82" t="s">
        <v>736</v>
      </c>
      <c r="F837" s="82" t="s">
        <v>737</v>
      </c>
      <c r="G837" s="82" t="s">
        <v>738</v>
      </c>
    </row>
    <row r="838" spans="1:7" x14ac:dyDescent="0.15">
      <c r="A838" s="82">
        <v>837</v>
      </c>
      <c r="B838" s="82" t="s">
        <v>1631</v>
      </c>
      <c r="C838" s="82" t="s">
        <v>1640</v>
      </c>
      <c r="D838" s="82" t="s">
        <v>1641</v>
      </c>
      <c r="E838" s="82" t="s">
        <v>739</v>
      </c>
      <c r="F838" s="82" t="s">
        <v>740</v>
      </c>
      <c r="G838" s="82" t="s">
        <v>741</v>
      </c>
    </row>
    <row r="839" spans="1:7" x14ac:dyDescent="0.15">
      <c r="A839" s="82">
        <v>838</v>
      </c>
      <c r="B839" s="82" t="s">
        <v>1631</v>
      </c>
      <c r="C839" s="82" t="s">
        <v>1648</v>
      </c>
      <c r="D839" s="82" t="s">
        <v>1649</v>
      </c>
      <c r="E839" s="82" t="s">
        <v>804</v>
      </c>
      <c r="F839" s="82" t="s">
        <v>805</v>
      </c>
      <c r="G839" s="82" t="s">
        <v>806</v>
      </c>
    </row>
    <row r="840" spans="1:7" x14ac:dyDescent="0.15">
      <c r="A840" s="82">
        <v>839</v>
      </c>
      <c r="B840" s="82" t="s">
        <v>1631</v>
      </c>
      <c r="C840" s="82" t="s">
        <v>1648</v>
      </c>
      <c r="D840" s="82" t="s">
        <v>1649</v>
      </c>
      <c r="E840" s="82" t="s">
        <v>726</v>
      </c>
      <c r="F840" s="82" t="s">
        <v>727</v>
      </c>
      <c r="G840" s="82" t="s">
        <v>728</v>
      </c>
    </row>
    <row r="841" spans="1:7" x14ac:dyDescent="0.15">
      <c r="A841" s="82">
        <v>840</v>
      </c>
      <c r="B841" s="82" t="s">
        <v>1631</v>
      </c>
      <c r="C841" s="82" t="s">
        <v>1648</v>
      </c>
      <c r="D841" s="82" t="s">
        <v>1649</v>
      </c>
      <c r="E841" s="82" t="s">
        <v>1635</v>
      </c>
      <c r="F841" s="82" t="s">
        <v>1636</v>
      </c>
      <c r="G841" s="82" t="s">
        <v>1637</v>
      </c>
    </row>
    <row r="842" spans="1:7" x14ac:dyDescent="0.15">
      <c r="A842" s="82">
        <v>841</v>
      </c>
      <c r="B842" s="82" t="s">
        <v>1631</v>
      </c>
      <c r="C842" s="82" t="s">
        <v>1648</v>
      </c>
      <c r="D842" s="82" t="s">
        <v>1649</v>
      </c>
      <c r="E842" s="82" t="s">
        <v>736</v>
      </c>
      <c r="F842" s="82" t="s">
        <v>737</v>
      </c>
      <c r="G842" s="82" t="s">
        <v>738</v>
      </c>
    </row>
    <row r="843" spans="1:7" x14ac:dyDescent="0.15">
      <c r="A843" s="82">
        <v>842</v>
      </c>
      <c r="B843" s="82" t="s">
        <v>1631</v>
      </c>
      <c r="C843" s="82" t="s">
        <v>1648</v>
      </c>
      <c r="D843" s="82" t="s">
        <v>1649</v>
      </c>
      <c r="E843" s="82" t="s">
        <v>739</v>
      </c>
      <c r="F843" s="82" t="s">
        <v>740</v>
      </c>
      <c r="G843" s="82" t="s">
        <v>741</v>
      </c>
    </row>
    <row r="844" spans="1:7" x14ac:dyDescent="0.15">
      <c r="A844" s="82">
        <v>843</v>
      </c>
      <c r="B844" s="82" t="s">
        <v>1631</v>
      </c>
      <c r="C844" s="82" t="s">
        <v>1650</v>
      </c>
      <c r="D844" s="82" t="s">
        <v>1651</v>
      </c>
      <c r="E844" s="82" t="s">
        <v>804</v>
      </c>
      <c r="F844" s="82" t="s">
        <v>805</v>
      </c>
      <c r="G844" s="82" t="s">
        <v>806</v>
      </c>
    </row>
    <row r="845" spans="1:7" x14ac:dyDescent="0.15">
      <c r="A845" s="82">
        <v>844</v>
      </c>
      <c r="B845" s="82" t="s">
        <v>1631</v>
      </c>
      <c r="C845" s="82" t="s">
        <v>1650</v>
      </c>
      <c r="D845" s="82" t="s">
        <v>1651</v>
      </c>
      <c r="E845" s="82" t="s">
        <v>726</v>
      </c>
      <c r="F845" s="82" t="s">
        <v>727</v>
      </c>
      <c r="G845" s="82" t="s">
        <v>728</v>
      </c>
    </row>
    <row r="846" spans="1:7" x14ac:dyDescent="0.15">
      <c r="A846" s="82">
        <v>845</v>
      </c>
      <c r="B846" s="82" t="s">
        <v>1631</v>
      </c>
      <c r="C846" s="82" t="s">
        <v>1650</v>
      </c>
      <c r="D846" s="82" t="s">
        <v>1651</v>
      </c>
      <c r="E846" s="82" t="s">
        <v>1635</v>
      </c>
      <c r="F846" s="82" t="s">
        <v>1636</v>
      </c>
      <c r="G846" s="82" t="s">
        <v>1637</v>
      </c>
    </row>
    <row r="847" spans="1:7" x14ac:dyDescent="0.15">
      <c r="A847" s="82">
        <v>846</v>
      </c>
      <c r="B847" s="82" t="s">
        <v>1631</v>
      </c>
      <c r="C847" s="82" t="s">
        <v>1650</v>
      </c>
      <c r="D847" s="82" t="s">
        <v>1651</v>
      </c>
      <c r="E847" s="82" t="s">
        <v>736</v>
      </c>
      <c r="F847" s="82" t="s">
        <v>737</v>
      </c>
      <c r="G847" s="82" t="s">
        <v>738</v>
      </c>
    </row>
    <row r="848" spans="1:7" x14ac:dyDescent="0.15">
      <c r="A848" s="82">
        <v>847</v>
      </c>
      <c r="B848" s="82" t="s">
        <v>1631</v>
      </c>
      <c r="C848" s="82" t="s">
        <v>1650</v>
      </c>
      <c r="D848" s="82" t="s">
        <v>1651</v>
      </c>
      <c r="E848" s="82" t="s">
        <v>739</v>
      </c>
      <c r="F848" s="82" t="s">
        <v>740</v>
      </c>
      <c r="G848" s="82" t="s">
        <v>741</v>
      </c>
    </row>
    <row r="849" spans="1:7" x14ac:dyDescent="0.15">
      <c r="A849" s="82">
        <v>848</v>
      </c>
      <c r="B849" s="82" t="s">
        <v>1631</v>
      </c>
      <c r="C849" s="82" t="s">
        <v>1652</v>
      </c>
      <c r="D849" s="82" t="s">
        <v>1653</v>
      </c>
      <c r="E849" s="82" t="s">
        <v>804</v>
      </c>
      <c r="F849" s="82" t="s">
        <v>805</v>
      </c>
      <c r="G849" s="82" t="s">
        <v>806</v>
      </c>
    </row>
    <row r="850" spans="1:7" x14ac:dyDescent="0.15">
      <c r="A850" s="82">
        <v>849</v>
      </c>
      <c r="B850" s="82" t="s">
        <v>1631</v>
      </c>
      <c r="C850" s="82" t="s">
        <v>1652</v>
      </c>
      <c r="D850" s="82" t="s">
        <v>1653</v>
      </c>
      <c r="E850" s="82" t="s">
        <v>726</v>
      </c>
      <c r="F850" s="82" t="s">
        <v>727</v>
      </c>
      <c r="G850" s="82" t="s">
        <v>728</v>
      </c>
    </row>
    <row r="851" spans="1:7" x14ac:dyDescent="0.15">
      <c r="A851" s="82">
        <v>850</v>
      </c>
      <c r="B851" s="82" t="s">
        <v>1631</v>
      </c>
      <c r="C851" s="82" t="s">
        <v>1652</v>
      </c>
      <c r="D851" s="82" t="s">
        <v>1653</v>
      </c>
      <c r="E851" s="82" t="s">
        <v>1635</v>
      </c>
      <c r="F851" s="82" t="s">
        <v>1636</v>
      </c>
      <c r="G851" s="82" t="s">
        <v>1637</v>
      </c>
    </row>
    <row r="852" spans="1:7" x14ac:dyDescent="0.15">
      <c r="A852" s="82">
        <v>851</v>
      </c>
      <c r="B852" s="82" t="s">
        <v>1631</v>
      </c>
      <c r="C852" s="82" t="s">
        <v>1652</v>
      </c>
      <c r="D852" s="82" t="s">
        <v>1653</v>
      </c>
      <c r="E852" s="82" t="s">
        <v>736</v>
      </c>
      <c r="F852" s="82" t="s">
        <v>737</v>
      </c>
      <c r="G852" s="82" t="s">
        <v>738</v>
      </c>
    </row>
    <row r="853" spans="1:7" x14ac:dyDescent="0.15">
      <c r="A853" s="82">
        <v>852</v>
      </c>
      <c r="B853" s="82" t="s">
        <v>1631</v>
      </c>
      <c r="C853" s="82" t="s">
        <v>1652</v>
      </c>
      <c r="D853" s="82" t="s">
        <v>1653</v>
      </c>
      <c r="E853" s="82" t="s">
        <v>739</v>
      </c>
      <c r="F853" s="82" t="s">
        <v>740</v>
      </c>
      <c r="G853" s="82" t="s">
        <v>741</v>
      </c>
    </row>
    <row r="854" spans="1:7" x14ac:dyDescent="0.15">
      <c r="A854" s="82">
        <v>853</v>
      </c>
      <c r="B854" s="82" t="s">
        <v>1631</v>
      </c>
      <c r="C854" s="82" t="s">
        <v>1654</v>
      </c>
      <c r="D854" s="82" t="s">
        <v>1655</v>
      </c>
      <c r="E854" s="82" t="s">
        <v>804</v>
      </c>
      <c r="F854" s="82" t="s">
        <v>805</v>
      </c>
      <c r="G854" s="82" t="s">
        <v>806</v>
      </c>
    </row>
    <row r="855" spans="1:7" x14ac:dyDescent="0.15">
      <c r="A855" s="82">
        <v>854</v>
      </c>
      <c r="B855" s="82" t="s">
        <v>1631</v>
      </c>
      <c r="C855" s="82" t="s">
        <v>1654</v>
      </c>
      <c r="D855" s="82" t="s">
        <v>1655</v>
      </c>
      <c r="E855" s="82" t="s">
        <v>726</v>
      </c>
      <c r="F855" s="82" t="s">
        <v>727</v>
      </c>
      <c r="G855" s="82" t="s">
        <v>728</v>
      </c>
    </row>
    <row r="856" spans="1:7" x14ac:dyDescent="0.15">
      <c r="A856" s="82">
        <v>855</v>
      </c>
      <c r="B856" s="82" t="s">
        <v>1631</v>
      </c>
      <c r="C856" s="82" t="s">
        <v>1654</v>
      </c>
      <c r="D856" s="82" t="s">
        <v>1655</v>
      </c>
      <c r="E856" s="82" t="s">
        <v>1635</v>
      </c>
      <c r="F856" s="82" t="s">
        <v>1636</v>
      </c>
      <c r="G856" s="82" t="s">
        <v>1637</v>
      </c>
    </row>
    <row r="857" spans="1:7" x14ac:dyDescent="0.15">
      <c r="A857" s="82">
        <v>856</v>
      </c>
      <c r="B857" s="82" t="s">
        <v>1631</v>
      </c>
      <c r="C857" s="82" t="s">
        <v>1654</v>
      </c>
      <c r="D857" s="82" t="s">
        <v>1655</v>
      </c>
      <c r="E857" s="82" t="s">
        <v>736</v>
      </c>
      <c r="F857" s="82" t="s">
        <v>737</v>
      </c>
      <c r="G857" s="82" t="s">
        <v>738</v>
      </c>
    </row>
    <row r="858" spans="1:7" x14ac:dyDescent="0.15">
      <c r="A858" s="82">
        <v>857</v>
      </c>
      <c r="B858" s="82" t="s">
        <v>1631</v>
      </c>
      <c r="C858" s="82" t="s">
        <v>1654</v>
      </c>
      <c r="D858" s="82" t="s">
        <v>1655</v>
      </c>
      <c r="E858" s="82" t="s">
        <v>739</v>
      </c>
      <c r="F858" s="82" t="s">
        <v>740</v>
      </c>
      <c r="G858" s="82" t="s">
        <v>741</v>
      </c>
    </row>
    <row r="859" spans="1:7" x14ac:dyDescent="0.15">
      <c r="A859" s="82">
        <v>858</v>
      </c>
      <c r="B859" s="82" t="s">
        <v>1631</v>
      </c>
      <c r="C859" s="82" t="s">
        <v>1656</v>
      </c>
      <c r="D859" s="82" t="s">
        <v>1657</v>
      </c>
      <c r="E859" s="82" t="s">
        <v>804</v>
      </c>
      <c r="F859" s="82" t="s">
        <v>805</v>
      </c>
      <c r="G859" s="82" t="s">
        <v>806</v>
      </c>
    </row>
    <row r="860" spans="1:7" x14ac:dyDescent="0.15">
      <c r="A860" s="82">
        <v>859</v>
      </c>
      <c r="B860" s="82" t="s">
        <v>1631</v>
      </c>
      <c r="C860" s="82" t="s">
        <v>1656</v>
      </c>
      <c r="D860" s="82" t="s">
        <v>1657</v>
      </c>
      <c r="E860" s="82" t="s">
        <v>726</v>
      </c>
      <c r="F860" s="82" t="s">
        <v>727</v>
      </c>
      <c r="G860" s="82" t="s">
        <v>728</v>
      </c>
    </row>
    <row r="861" spans="1:7" x14ac:dyDescent="0.15">
      <c r="A861" s="82">
        <v>860</v>
      </c>
      <c r="B861" s="82" t="s">
        <v>1631</v>
      </c>
      <c r="C861" s="82" t="s">
        <v>1656</v>
      </c>
      <c r="D861" s="82" t="s">
        <v>1657</v>
      </c>
      <c r="E861" s="82" t="s">
        <v>1635</v>
      </c>
      <c r="F861" s="82" t="s">
        <v>1636</v>
      </c>
      <c r="G861" s="82" t="s">
        <v>1637</v>
      </c>
    </row>
    <row r="862" spans="1:7" x14ac:dyDescent="0.15">
      <c r="A862" s="82">
        <v>861</v>
      </c>
      <c r="B862" s="82" t="s">
        <v>1631</v>
      </c>
      <c r="C862" s="82" t="s">
        <v>1656</v>
      </c>
      <c r="D862" s="82" t="s">
        <v>1657</v>
      </c>
      <c r="E862" s="82" t="s">
        <v>736</v>
      </c>
      <c r="F862" s="82" t="s">
        <v>737</v>
      </c>
      <c r="G862" s="82" t="s">
        <v>738</v>
      </c>
    </row>
    <row r="863" spans="1:7" x14ac:dyDescent="0.15">
      <c r="A863" s="82">
        <v>862</v>
      </c>
      <c r="B863" s="82" t="s">
        <v>1631</v>
      </c>
      <c r="C863" s="82" t="s">
        <v>1656</v>
      </c>
      <c r="D863" s="82" t="s">
        <v>1657</v>
      </c>
      <c r="E863" s="82" t="s">
        <v>739</v>
      </c>
      <c r="F863" s="82" t="s">
        <v>740</v>
      </c>
      <c r="G863" s="82" t="s">
        <v>741</v>
      </c>
    </row>
    <row r="864" spans="1:7" x14ac:dyDescent="0.15">
      <c r="A864" s="82">
        <v>863</v>
      </c>
      <c r="B864" s="82" t="s">
        <v>1631</v>
      </c>
      <c r="C864" s="82" t="s">
        <v>1658</v>
      </c>
      <c r="D864" s="82" t="s">
        <v>1659</v>
      </c>
      <c r="E864" s="82" t="s">
        <v>804</v>
      </c>
      <c r="F864" s="82" t="s">
        <v>805</v>
      </c>
      <c r="G864" s="82" t="s">
        <v>806</v>
      </c>
    </row>
    <row r="865" spans="1:7" x14ac:dyDescent="0.15">
      <c r="A865" s="82">
        <v>864</v>
      </c>
      <c r="B865" s="82" t="s">
        <v>1631</v>
      </c>
      <c r="C865" s="82" t="s">
        <v>1658</v>
      </c>
      <c r="D865" s="82" t="s">
        <v>1659</v>
      </c>
      <c r="E865" s="82" t="s">
        <v>726</v>
      </c>
      <c r="F865" s="82" t="s">
        <v>727</v>
      </c>
      <c r="G865" s="82" t="s">
        <v>728</v>
      </c>
    </row>
    <row r="866" spans="1:7" x14ac:dyDescent="0.15">
      <c r="A866" s="82">
        <v>865</v>
      </c>
      <c r="B866" s="82" t="s">
        <v>1631</v>
      </c>
      <c r="C866" s="82" t="s">
        <v>1658</v>
      </c>
      <c r="D866" s="82" t="s">
        <v>1659</v>
      </c>
      <c r="E866" s="82" t="s">
        <v>1635</v>
      </c>
      <c r="F866" s="82" t="s">
        <v>1636</v>
      </c>
      <c r="G866" s="82" t="s">
        <v>1637</v>
      </c>
    </row>
    <row r="867" spans="1:7" x14ac:dyDescent="0.15">
      <c r="A867" s="82">
        <v>866</v>
      </c>
      <c r="B867" s="82" t="s">
        <v>1631</v>
      </c>
      <c r="C867" s="82" t="s">
        <v>1658</v>
      </c>
      <c r="D867" s="82" t="s">
        <v>1659</v>
      </c>
      <c r="E867" s="82" t="s">
        <v>736</v>
      </c>
      <c r="F867" s="82" t="s">
        <v>737</v>
      </c>
      <c r="G867" s="82" t="s">
        <v>738</v>
      </c>
    </row>
    <row r="868" spans="1:7" x14ac:dyDescent="0.15">
      <c r="A868" s="82">
        <v>867</v>
      </c>
      <c r="B868" s="82" t="s">
        <v>1631</v>
      </c>
      <c r="C868" s="82" t="s">
        <v>1658</v>
      </c>
      <c r="D868" s="82" t="s">
        <v>1659</v>
      </c>
      <c r="E868" s="82" t="s">
        <v>739</v>
      </c>
      <c r="F868" s="82" t="s">
        <v>740</v>
      </c>
      <c r="G868" s="82" t="s">
        <v>741</v>
      </c>
    </row>
    <row r="869" spans="1:7" x14ac:dyDescent="0.15">
      <c r="A869" s="82">
        <v>868</v>
      </c>
      <c r="B869" s="82" t="s">
        <v>1631</v>
      </c>
      <c r="C869" s="82" t="s">
        <v>1660</v>
      </c>
      <c r="D869" s="82" t="s">
        <v>1661</v>
      </c>
      <c r="E869" s="82" t="s">
        <v>804</v>
      </c>
      <c r="F869" s="82" t="s">
        <v>805</v>
      </c>
      <c r="G869" s="82" t="s">
        <v>806</v>
      </c>
    </row>
    <row r="870" spans="1:7" x14ac:dyDescent="0.15">
      <c r="A870" s="82">
        <v>869</v>
      </c>
      <c r="B870" s="82" t="s">
        <v>1631</v>
      </c>
      <c r="C870" s="82" t="s">
        <v>1660</v>
      </c>
      <c r="D870" s="82" t="s">
        <v>1661</v>
      </c>
      <c r="E870" s="82" t="s">
        <v>726</v>
      </c>
      <c r="F870" s="82" t="s">
        <v>727</v>
      </c>
      <c r="G870" s="82" t="s">
        <v>728</v>
      </c>
    </row>
    <row r="871" spans="1:7" x14ac:dyDescent="0.15">
      <c r="A871" s="82">
        <v>870</v>
      </c>
      <c r="B871" s="82" t="s">
        <v>1631</v>
      </c>
      <c r="C871" s="82" t="s">
        <v>1660</v>
      </c>
      <c r="D871" s="82" t="s">
        <v>1661</v>
      </c>
      <c r="E871" s="82" t="s">
        <v>1635</v>
      </c>
      <c r="F871" s="82" t="s">
        <v>1636</v>
      </c>
      <c r="G871" s="82" t="s">
        <v>1637</v>
      </c>
    </row>
    <row r="872" spans="1:7" x14ac:dyDescent="0.15">
      <c r="A872" s="82">
        <v>871</v>
      </c>
      <c r="B872" s="82" t="s">
        <v>1631</v>
      </c>
      <c r="C872" s="82" t="s">
        <v>1660</v>
      </c>
      <c r="D872" s="82" t="s">
        <v>1661</v>
      </c>
      <c r="E872" s="82" t="s">
        <v>736</v>
      </c>
      <c r="F872" s="82" t="s">
        <v>737</v>
      </c>
      <c r="G872" s="82" t="s">
        <v>738</v>
      </c>
    </row>
    <row r="873" spans="1:7" x14ac:dyDescent="0.15">
      <c r="A873" s="82">
        <v>872</v>
      </c>
      <c r="B873" s="82" t="s">
        <v>1631</v>
      </c>
      <c r="C873" s="82" t="s">
        <v>1660</v>
      </c>
      <c r="D873" s="82" t="s">
        <v>1661</v>
      </c>
      <c r="E873" s="82" t="s">
        <v>739</v>
      </c>
      <c r="F873" s="82" t="s">
        <v>740</v>
      </c>
      <c r="G873" s="82" t="s">
        <v>741</v>
      </c>
    </row>
    <row r="874" spans="1:7" x14ac:dyDescent="0.15">
      <c r="A874" s="82">
        <v>873</v>
      </c>
      <c r="B874" s="82" t="s">
        <v>1631</v>
      </c>
      <c r="C874" s="82" t="s">
        <v>1662</v>
      </c>
      <c r="D874" s="82" t="s">
        <v>1663</v>
      </c>
      <c r="E874" s="82" t="s">
        <v>804</v>
      </c>
      <c r="F874" s="82" t="s">
        <v>805</v>
      </c>
      <c r="G874" s="82" t="s">
        <v>806</v>
      </c>
    </row>
    <row r="875" spans="1:7" x14ac:dyDescent="0.15">
      <c r="A875" s="82">
        <v>874</v>
      </c>
      <c r="B875" s="82" t="s">
        <v>1631</v>
      </c>
      <c r="C875" s="82" t="s">
        <v>1662</v>
      </c>
      <c r="D875" s="82" t="s">
        <v>1663</v>
      </c>
      <c r="E875" s="82" t="s">
        <v>726</v>
      </c>
      <c r="F875" s="82" t="s">
        <v>727</v>
      </c>
      <c r="G875" s="82" t="s">
        <v>728</v>
      </c>
    </row>
    <row r="876" spans="1:7" x14ac:dyDescent="0.15">
      <c r="A876" s="82">
        <v>875</v>
      </c>
      <c r="B876" s="82" t="s">
        <v>1631</v>
      </c>
      <c r="C876" s="82" t="s">
        <v>1662</v>
      </c>
      <c r="D876" s="82" t="s">
        <v>1663</v>
      </c>
      <c r="E876" s="82" t="s">
        <v>1635</v>
      </c>
      <c r="F876" s="82" t="s">
        <v>1636</v>
      </c>
      <c r="G876" s="82" t="s">
        <v>1637</v>
      </c>
    </row>
    <row r="877" spans="1:7" x14ac:dyDescent="0.15">
      <c r="A877" s="82">
        <v>876</v>
      </c>
      <c r="B877" s="82" t="s">
        <v>1631</v>
      </c>
      <c r="C877" s="82" t="s">
        <v>1662</v>
      </c>
      <c r="D877" s="82" t="s">
        <v>1663</v>
      </c>
      <c r="E877" s="82" t="s">
        <v>736</v>
      </c>
      <c r="F877" s="82" t="s">
        <v>737</v>
      </c>
      <c r="G877" s="82" t="s">
        <v>738</v>
      </c>
    </row>
    <row r="878" spans="1:7" x14ac:dyDescent="0.15">
      <c r="A878" s="82">
        <v>877</v>
      </c>
      <c r="B878" s="82" t="s">
        <v>1631</v>
      </c>
      <c r="C878" s="82" t="s">
        <v>1662</v>
      </c>
      <c r="D878" s="82" t="s">
        <v>1663</v>
      </c>
      <c r="E878" s="82" t="s">
        <v>739</v>
      </c>
      <c r="F878" s="82" t="s">
        <v>740</v>
      </c>
      <c r="G878" s="82" t="s">
        <v>741</v>
      </c>
    </row>
    <row r="879" spans="1:7" x14ac:dyDescent="0.15">
      <c r="A879" s="82">
        <v>878</v>
      </c>
      <c r="B879" s="82" t="s">
        <v>1631</v>
      </c>
      <c r="C879" s="82" t="s">
        <v>1664</v>
      </c>
      <c r="D879" s="82" t="s">
        <v>1665</v>
      </c>
      <c r="E879" s="82" t="s">
        <v>804</v>
      </c>
      <c r="F879" s="82" t="s">
        <v>805</v>
      </c>
      <c r="G879" s="82" t="s">
        <v>806</v>
      </c>
    </row>
    <row r="880" spans="1:7" x14ac:dyDescent="0.15">
      <c r="A880" s="82">
        <v>879</v>
      </c>
      <c r="B880" s="82" t="s">
        <v>1631</v>
      </c>
      <c r="C880" s="82" t="s">
        <v>1664</v>
      </c>
      <c r="D880" s="82" t="s">
        <v>1665</v>
      </c>
      <c r="E880" s="82" t="s">
        <v>726</v>
      </c>
      <c r="F880" s="82" t="s">
        <v>727</v>
      </c>
      <c r="G880" s="82" t="s">
        <v>728</v>
      </c>
    </row>
    <row r="881" spans="1:7" x14ac:dyDescent="0.15">
      <c r="A881" s="82">
        <v>880</v>
      </c>
      <c r="B881" s="82" t="s">
        <v>1631</v>
      </c>
      <c r="C881" s="82" t="s">
        <v>1664</v>
      </c>
      <c r="D881" s="82" t="s">
        <v>1665</v>
      </c>
      <c r="E881" s="82" t="s">
        <v>1666</v>
      </c>
      <c r="F881" s="82" t="s">
        <v>1667</v>
      </c>
      <c r="G881" s="82" t="s">
        <v>1637</v>
      </c>
    </row>
    <row r="882" spans="1:7" x14ac:dyDescent="0.15">
      <c r="A882" s="82">
        <v>881</v>
      </c>
      <c r="B882" s="82" t="s">
        <v>1631</v>
      </c>
      <c r="C882" s="82" t="s">
        <v>1664</v>
      </c>
      <c r="D882" s="82" t="s">
        <v>1665</v>
      </c>
      <c r="E882" s="82" t="s">
        <v>1635</v>
      </c>
      <c r="F882" s="82" t="s">
        <v>1636</v>
      </c>
      <c r="G882" s="82" t="s">
        <v>1637</v>
      </c>
    </row>
    <row r="883" spans="1:7" x14ac:dyDescent="0.15">
      <c r="A883" s="82">
        <v>882</v>
      </c>
      <c r="B883" s="82" t="s">
        <v>1631</v>
      </c>
      <c r="C883" s="82" t="s">
        <v>1664</v>
      </c>
      <c r="D883" s="82" t="s">
        <v>1665</v>
      </c>
      <c r="E883" s="82" t="s">
        <v>1668</v>
      </c>
      <c r="F883" s="82" t="s">
        <v>1669</v>
      </c>
      <c r="G883" s="82" t="s">
        <v>1637</v>
      </c>
    </row>
    <row r="884" spans="1:7" x14ac:dyDescent="0.15">
      <c r="A884" s="82">
        <v>883</v>
      </c>
      <c r="B884" s="82" t="s">
        <v>1631</v>
      </c>
      <c r="C884" s="82" t="s">
        <v>1664</v>
      </c>
      <c r="D884" s="82" t="s">
        <v>1665</v>
      </c>
      <c r="E884" s="82" t="s">
        <v>736</v>
      </c>
      <c r="F884" s="82" t="s">
        <v>737</v>
      </c>
      <c r="G884" s="82" t="s">
        <v>738</v>
      </c>
    </row>
    <row r="885" spans="1:7" x14ac:dyDescent="0.15">
      <c r="A885" s="82">
        <v>884</v>
      </c>
      <c r="B885" s="82" t="s">
        <v>1631</v>
      </c>
      <c r="C885" s="82" t="s">
        <v>1664</v>
      </c>
      <c r="D885" s="82" t="s">
        <v>1665</v>
      </c>
      <c r="E885" s="82" t="s">
        <v>739</v>
      </c>
      <c r="F885" s="82" t="s">
        <v>740</v>
      </c>
      <c r="G885" s="82" t="s">
        <v>741</v>
      </c>
    </row>
    <row r="886" spans="1:7" x14ac:dyDescent="0.15">
      <c r="A886" s="82">
        <v>885</v>
      </c>
      <c r="B886" s="82" t="s">
        <v>1670</v>
      </c>
      <c r="C886" s="82" t="s">
        <v>1670</v>
      </c>
      <c r="D886" s="82" t="s">
        <v>1671</v>
      </c>
      <c r="E886" s="82" t="s">
        <v>1672</v>
      </c>
      <c r="F886" s="82" t="s">
        <v>1673</v>
      </c>
      <c r="G886" s="82" t="s">
        <v>1674</v>
      </c>
    </row>
    <row r="887" spans="1:7" x14ac:dyDescent="0.15">
      <c r="A887" s="82">
        <v>886</v>
      </c>
      <c r="B887" s="82" t="s">
        <v>1670</v>
      </c>
      <c r="C887" s="82" t="s">
        <v>1670</v>
      </c>
      <c r="D887" s="82" t="s">
        <v>1671</v>
      </c>
      <c r="E887" s="82" t="s">
        <v>1675</v>
      </c>
      <c r="F887" s="82" t="s">
        <v>1676</v>
      </c>
      <c r="G887" s="82" t="s">
        <v>1082</v>
      </c>
    </row>
    <row r="888" spans="1:7" x14ac:dyDescent="0.15">
      <c r="A888" s="82">
        <v>887</v>
      </c>
      <c r="B888" s="82" t="s">
        <v>1670</v>
      </c>
      <c r="C888" s="82" t="s">
        <v>1670</v>
      </c>
      <c r="D888" s="82" t="s">
        <v>1671</v>
      </c>
      <c r="E888" s="82" t="s">
        <v>1677</v>
      </c>
      <c r="F888" s="82" t="s">
        <v>1678</v>
      </c>
      <c r="G888" s="82" t="s">
        <v>1082</v>
      </c>
    </row>
    <row r="889" spans="1:7" x14ac:dyDescent="0.15">
      <c r="A889" s="82">
        <v>888</v>
      </c>
      <c r="B889" s="82" t="s">
        <v>1670</v>
      </c>
      <c r="C889" s="82" t="s">
        <v>1670</v>
      </c>
      <c r="D889" s="82" t="s">
        <v>1671</v>
      </c>
      <c r="E889" s="82" t="s">
        <v>726</v>
      </c>
      <c r="F889" s="82" t="s">
        <v>727</v>
      </c>
      <c r="G889" s="82" t="s">
        <v>728</v>
      </c>
    </row>
    <row r="890" spans="1:7" x14ac:dyDescent="0.15">
      <c r="A890" s="82">
        <v>889</v>
      </c>
      <c r="B890" s="82" t="s">
        <v>1670</v>
      </c>
      <c r="C890" s="82" t="s">
        <v>1670</v>
      </c>
      <c r="D890" s="82" t="s">
        <v>1671</v>
      </c>
      <c r="E890" s="82" t="s">
        <v>1679</v>
      </c>
      <c r="F890" s="82" t="s">
        <v>1680</v>
      </c>
      <c r="G890" s="82" t="s">
        <v>1261</v>
      </c>
    </row>
    <row r="891" spans="1:7" x14ac:dyDescent="0.15">
      <c r="A891" s="82">
        <v>890</v>
      </c>
      <c r="B891" s="82" t="s">
        <v>1670</v>
      </c>
      <c r="C891" s="82" t="s">
        <v>1670</v>
      </c>
      <c r="D891" s="82" t="s">
        <v>1671</v>
      </c>
      <c r="E891" s="82" t="s">
        <v>1681</v>
      </c>
      <c r="F891" s="82" t="s">
        <v>1682</v>
      </c>
      <c r="G891" s="82" t="s">
        <v>1082</v>
      </c>
    </row>
    <row r="892" spans="1:7" x14ac:dyDescent="0.15">
      <c r="A892" s="82">
        <v>891</v>
      </c>
      <c r="B892" s="82" t="s">
        <v>1670</v>
      </c>
      <c r="C892" s="82" t="s">
        <v>1670</v>
      </c>
      <c r="D892" s="82" t="s">
        <v>1671</v>
      </c>
      <c r="E892" s="82" t="s">
        <v>1683</v>
      </c>
      <c r="F892" s="82" t="s">
        <v>1684</v>
      </c>
      <c r="G892" s="82" t="s">
        <v>826</v>
      </c>
    </row>
    <row r="893" spans="1:7" x14ac:dyDescent="0.15">
      <c r="A893" s="82">
        <v>892</v>
      </c>
      <c r="B893" s="82" t="s">
        <v>1670</v>
      </c>
      <c r="C893" s="82" t="s">
        <v>1670</v>
      </c>
      <c r="D893" s="82" t="s">
        <v>1671</v>
      </c>
      <c r="E893" s="82" t="s">
        <v>1207</v>
      </c>
      <c r="F893" s="82" t="s">
        <v>1208</v>
      </c>
      <c r="G893" s="82" t="s">
        <v>1156</v>
      </c>
    </row>
    <row r="894" spans="1:7" x14ac:dyDescent="0.15">
      <c r="A894" s="82">
        <v>893</v>
      </c>
      <c r="B894" s="82" t="s">
        <v>1670</v>
      </c>
      <c r="C894" s="82" t="s">
        <v>1670</v>
      </c>
      <c r="D894" s="82" t="s">
        <v>1671</v>
      </c>
      <c r="E894" s="82" t="s">
        <v>1685</v>
      </c>
      <c r="F894" s="82" t="s">
        <v>1686</v>
      </c>
      <c r="G894" s="82" t="s">
        <v>1082</v>
      </c>
    </row>
    <row r="895" spans="1:7" x14ac:dyDescent="0.15">
      <c r="A895" s="82">
        <v>894</v>
      </c>
      <c r="B895" s="82" t="s">
        <v>1670</v>
      </c>
      <c r="C895" s="82" t="s">
        <v>1670</v>
      </c>
      <c r="D895" s="82" t="s">
        <v>1671</v>
      </c>
      <c r="E895" s="82" t="s">
        <v>1687</v>
      </c>
      <c r="F895" s="82" t="s">
        <v>1688</v>
      </c>
      <c r="G895" s="82" t="s">
        <v>1082</v>
      </c>
    </row>
    <row r="896" spans="1:7" x14ac:dyDescent="0.15">
      <c r="A896" s="82">
        <v>895</v>
      </c>
      <c r="B896" s="82" t="s">
        <v>1670</v>
      </c>
      <c r="C896" s="82" t="s">
        <v>1670</v>
      </c>
      <c r="D896" s="82" t="s">
        <v>1671</v>
      </c>
      <c r="E896" s="82" t="s">
        <v>1689</v>
      </c>
      <c r="F896" s="82" t="s">
        <v>1690</v>
      </c>
      <c r="G896" s="82" t="s">
        <v>1082</v>
      </c>
    </row>
    <row r="897" spans="1:7" x14ac:dyDescent="0.15">
      <c r="A897" s="82">
        <v>896</v>
      </c>
      <c r="B897" s="82" t="s">
        <v>1670</v>
      </c>
      <c r="C897" s="82" t="s">
        <v>1670</v>
      </c>
      <c r="D897" s="82" t="s">
        <v>1671</v>
      </c>
      <c r="E897" s="82" t="s">
        <v>1691</v>
      </c>
      <c r="F897" s="82" t="s">
        <v>1692</v>
      </c>
      <c r="G897" s="82" t="s">
        <v>1082</v>
      </c>
    </row>
    <row r="898" spans="1:7" x14ac:dyDescent="0.15">
      <c r="A898" s="82">
        <v>897</v>
      </c>
      <c r="B898" s="82" t="s">
        <v>1670</v>
      </c>
      <c r="C898" s="82" t="s">
        <v>1670</v>
      </c>
      <c r="D898" s="82" t="s">
        <v>1671</v>
      </c>
      <c r="E898" s="82" t="s">
        <v>736</v>
      </c>
      <c r="F898" s="82" t="s">
        <v>737</v>
      </c>
      <c r="G898" s="82" t="s">
        <v>738</v>
      </c>
    </row>
    <row r="899" spans="1:7" x14ac:dyDescent="0.15">
      <c r="A899" s="82">
        <v>898</v>
      </c>
      <c r="B899" s="82" t="s">
        <v>1670</v>
      </c>
      <c r="C899" s="82" t="s">
        <v>1670</v>
      </c>
      <c r="D899" s="82" t="s">
        <v>1671</v>
      </c>
      <c r="E899" s="82" t="s">
        <v>739</v>
      </c>
      <c r="F899" s="82" t="s">
        <v>740</v>
      </c>
      <c r="G899" s="82" t="s">
        <v>741</v>
      </c>
    </row>
    <row r="900" spans="1:7" x14ac:dyDescent="0.15">
      <c r="A900" s="82">
        <v>899</v>
      </c>
      <c r="B900" s="82" t="s">
        <v>1670</v>
      </c>
      <c r="C900" s="82" t="s">
        <v>1670</v>
      </c>
      <c r="D900" s="82" t="s">
        <v>1671</v>
      </c>
      <c r="E900" s="82" t="s">
        <v>1693</v>
      </c>
      <c r="F900" s="82" t="s">
        <v>1187</v>
      </c>
      <c r="G900" s="82" t="s">
        <v>1674</v>
      </c>
    </row>
    <row r="901" spans="1:7" x14ac:dyDescent="0.15">
      <c r="A901" s="82">
        <v>900</v>
      </c>
      <c r="B901" s="82" t="s">
        <v>1694</v>
      </c>
      <c r="C901" s="82" t="s">
        <v>1694</v>
      </c>
      <c r="D901" s="82" t="s">
        <v>1695</v>
      </c>
      <c r="E901" s="82" t="s">
        <v>726</v>
      </c>
      <c r="F901" s="82" t="s">
        <v>727</v>
      </c>
      <c r="G901" s="82" t="s">
        <v>728</v>
      </c>
    </row>
    <row r="902" spans="1:7" x14ac:dyDescent="0.15">
      <c r="A902" s="82">
        <v>901</v>
      </c>
      <c r="B902" s="82" t="s">
        <v>1694</v>
      </c>
      <c r="C902" s="82" t="s">
        <v>1694</v>
      </c>
      <c r="D902" s="82" t="s">
        <v>1695</v>
      </c>
      <c r="E902" s="82" t="s">
        <v>1696</v>
      </c>
      <c r="F902" s="82" t="s">
        <v>1697</v>
      </c>
      <c r="G902" s="82" t="s">
        <v>1698</v>
      </c>
    </row>
    <row r="903" spans="1:7" x14ac:dyDescent="0.15">
      <c r="A903" s="82">
        <v>902</v>
      </c>
      <c r="B903" s="82" t="s">
        <v>1694</v>
      </c>
      <c r="C903" s="82" t="s">
        <v>1694</v>
      </c>
      <c r="D903" s="82" t="s">
        <v>1695</v>
      </c>
      <c r="E903" s="82" t="s">
        <v>1699</v>
      </c>
      <c r="F903" s="82" t="s">
        <v>1700</v>
      </c>
      <c r="G903" s="82" t="s">
        <v>1698</v>
      </c>
    </row>
    <row r="904" spans="1:7" x14ac:dyDescent="0.15">
      <c r="A904" s="82">
        <v>903</v>
      </c>
      <c r="B904" s="82" t="s">
        <v>1694</v>
      </c>
      <c r="C904" s="82" t="s">
        <v>1694</v>
      </c>
      <c r="D904" s="82" t="s">
        <v>1695</v>
      </c>
      <c r="E904" s="82" t="s">
        <v>1701</v>
      </c>
      <c r="F904" s="82" t="s">
        <v>1702</v>
      </c>
      <c r="G904" s="82" t="s">
        <v>1698</v>
      </c>
    </row>
    <row r="905" spans="1:7" x14ac:dyDescent="0.15">
      <c r="A905" s="82">
        <v>904</v>
      </c>
      <c r="B905" s="82" t="s">
        <v>1694</v>
      </c>
      <c r="C905" s="82" t="s">
        <v>1694</v>
      </c>
      <c r="D905" s="82" t="s">
        <v>1695</v>
      </c>
      <c r="E905" s="82" t="s">
        <v>1679</v>
      </c>
      <c r="F905" s="82" t="s">
        <v>1680</v>
      </c>
      <c r="G905" s="82" t="s">
        <v>1261</v>
      </c>
    </row>
    <row r="906" spans="1:7" x14ac:dyDescent="0.15">
      <c r="A906" s="82">
        <v>905</v>
      </c>
      <c r="B906" s="82" t="s">
        <v>1694</v>
      </c>
      <c r="C906" s="82" t="s">
        <v>1694</v>
      </c>
      <c r="D906" s="82" t="s">
        <v>1695</v>
      </c>
      <c r="E906" s="82" t="s">
        <v>1703</v>
      </c>
      <c r="F906" s="82" t="s">
        <v>1704</v>
      </c>
      <c r="G906" s="82" t="s">
        <v>1698</v>
      </c>
    </row>
    <row r="907" spans="1:7" x14ac:dyDescent="0.15">
      <c r="A907" s="82">
        <v>906</v>
      </c>
      <c r="B907" s="82" t="s">
        <v>1694</v>
      </c>
      <c r="C907" s="82" t="s">
        <v>1694</v>
      </c>
      <c r="D907" s="82" t="s">
        <v>1695</v>
      </c>
      <c r="E907" s="82" t="s">
        <v>1705</v>
      </c>
      <c r="F907" s="82" t="s">
        <v>1706</v>
      </c>
      <c r="G907" s="82" t="s">
        <v>1698</v>
      </c>
    </row>
    <row r="908" spans="1:7" x14ac:dyDescent="0.15">
      <c r="A908" s="82">
        <v>907</v>
      </c>
      <c r="B908" s="82" t="s">
        <v>1694</v>
      </c>
      <c r="C908" s="82" t="s">
        <v>1694</v>
      </c>
      <c r="D908" s="82" t="s">
        <v>1695</v>
      </c>
      <c r="E908" s="82" t="s">
        <v>1707</v>
      </c>
      <c r="F908" s="82" t="s">
        <v>1708</v>
      </c>
      <c r="G908" s="82" t="s">
        <v>1698</v>
      </c>
    </row>
    <row r="909" spans="1:7" x14ac:dyDescent="0.15">
      <c r="A909" s="82">
        <v>908</v>
      </c>
      <c r="B909" s="82" t="s">
        <v>1694</v>
      </c>
      <c r="C909" s="82" t="s">
        <v>1694</v>
      </c>
      <c r="D909" s="82" t="s">
        <v>1695</v>
      </c>
      <c r="E909" s="82" t="s">
        <v>736</v>
      </c>
      <c r="F909" s="82" t="s">
        <v>737</v>
      </c>
      <c r="G909" s="82" t="s">
        <v>738</v>
      </c>
    </row>
    <row r="910" spans="1:7" x14ac:dyDescent="0.15">
      <c r="A910" s="82">
        <v>909</v>
      </c>
      <c r="B910" s="82" t="s">
        <v>1694</v>
      </c>
      <c r="C910" s="82" t="s">
        <v>1694</v>
      </c>
      <c r="D910" s="82" t="s">
        <v>1695</v>
      </c>
      <c r="E910" s="82" t="s">
        <v>739</v>
      </c>
      <c r="F910" s="82" t="s">
        <v>740</v>
      </c>
      <c r="G910" s="82" t="s">
        <v>741</v>
      </c>
    </row>
    <row r="911" spans="1:7" x14ac:dyDescent="0.15">
      <c r="A911" s="82">
        <v>910</v>
      </c>
      <c r="B911" s="82" t="s">
        <v>1694</v>
      </c>
      <c r="C911" s="82" t="s">
        <v>1694</v>
      </c>
      <c r="D911" s="82" t="s">
        <v>1695</v>
      </c>
      <c r="E911" s="82" t="s">
        <v>1709</v>
      </c>
      <c r="F911" s="82" t="s">
        <v>1710</v>
      </c>
      <c r="G911" s="82" t="s">
        <v>1711</v>
      </c>
    </row>
    <row r="912" spans="1:7" x14ac:dyDescent="0.15">
      <c r="A912" s="82">
        <v>911</v>
      </c>
      <c r="B912" s="82" t="s">
        <v>1694</v>
      </c>
      <c r="C912" s="82" t="s">
        <v>1694</v>
      </c>
      <c r="D912" s="82" t="s">
        <v>1695</v>
      </c>
      <c r="E912" s="82" t="s">
        <v>1712</v>
      </c>
      <c r="F912" s="82" t="s">
        <v>1713</v>
      </c>
      <c r="G912" s="82" t="s">
        <v>1714</v>
      </c>
    </row>
    <row r="913" spans="1:7" x14ac:dyDescent="0.15">
      <c r="A913" s="82">
        <v>912</v>
      </c>
      <c r="B913" s="82" t="s">
        <v>1715</v>
      </c>
      <c r="C913" s="82" t="s">
        <v>1715</v>
      </c>
      <c r="D913" s="82" t="s">
        <v>1716</v>
      </c>
      <c r="E913" s="82" t="s">
        <v>726</v>
      </c>
      <c r="F913" s="82" t="s">
        <v>727</v>
      </c>
      <c r="G913" s="82" t="s">
        <v>728</v>
      </c>
    </row>
    <row r="914" spans="1:7" x14ac:dyDescent="0.15">
      <c r="A914" s="82">
        <v>913</v>
      </c>
      <c r="B914" s="82" t="s">
        <v>1715</v>
      </c>
      <c r="C914" s="82" t="s">
        <v>1715</v>
      </c>
      <c r="D914" s="82" t="s">
        <v>1716</v>
      </c>
      <c r="E914" s="82" t="s">
        <v>1717</v>
      </c>
      <c r="F914" s="82" t="s">
        <v>1718</v>
      </c>
      <c r="G914" s="82" t="s">
        <v>1719</v>
      </c>
    </row>
    <row r="915" spans="1:7" x14ac:dyDescent="0.15">
      <c r="A915" s="82">
        <v>914</v>
      </c>
      <c r="B915" s="82" t="s">
        <v>1715</v>
      </c>
      <c r="C915" s="82" t="s">
        <v>1715</v>
      </c>
      <c r="D915" s="82" t="s">
        <v>1716</v>
      </c>
      <c r="E915" s="82" t="s">
        <v>1207</v>
      </c>
      <c r="F915" s="82" t="s">
        <v>1208</v>
      </c>
      <c r="G915" s="82" t="s">
        <v>1156</v>
      </c>
    </row>
    <row r="916" spans="1:7" x14ac:dyDescent="0.15">
      <c r="A916" s="82">
        <v>915</v>
      </c>
      <c r="B916" s="82" t="s">
        <v>1715</v>
      </c>
      <c r="C916" s="82" t="s">
        <v>1715</v>
      </c>
      <c r="D916" s="82" t="s">
        <v>1716</v>
      </c>
      <c r="E916" s="82" t="s">
        <v>813</v>
      </c>
      <c r="F916" s="82" t="s">
        <v>814</v>
      </c>
      <c r="G916" s="82" t="s">
        <v>815</v>
      </c>
    </row>
    <row r="917" spans="1:7" x14ac:dyDescent="0.15">
      <c r="A917" s="82">
        <v>916</v>
      </c>
      <c r="B917" s="82" t="s">
        <v>1715</v>
      </c>
      <c r="C917" s="82" t="s">
        <v>1715</v>
      </c>
      <c r="D917" s="82" t="s">
        <v>1716</v>
      </c>
      <c r="E917" s="82" t="s">
        <v>736</v>
      </c>
      <c r="F917" s="82" t="s">
        <v>737</v>
      </c>
      <c r="G917" s="82" t="s">
        <v>738</v>
      </c>
    </row>
    <row r="918" spans="1:7" x14ac:dyDescent="0.15">
      <c r="A918" s="82">
        <v>917</v>
      </c>
      <c r="B918" s="82" t="s">
        <v>1715</v>
      </c>
      <c r="C918" s="82" t="s">
        <v>1715</v>
      </c>
      <c r="D918" s="82" t="s">
        <v>1716</v>
      </c>
      <c r="E918" s="82" t="s">
        <v>739</v>
      </c>
      <c r="F918" s="82" t="s">
        <v>740</v>
      </c>
      <c r="G918" s="82" t="s">
        <v>741</v>
      </c>
    </row>
    <row r="919" spans="1:7" x14ac:dyDescent="0.15">
      <c r="A919" s="82">
        <v>918</v>
      </c>
      <c r="B919" s="82" t="s">
        <v>1720</v>
      </c>
      <c r="C919" s="82" t="s">
        <v>1722</v>
      </c>
      <c r="D919" s="82" t="s">
        <v>1723</v>
      </c>
      <c r="E919" s="82" t="s">
        <v>1724</v>
      </c>
      <c r="F919" s="82" t="s">
        <v>1725</v>
      </c>
      <c r="G919" s="82" t="s">
        <v>1726</v>
      </c>
    </row>
    <row r="920" spans="1:7" x14ac:dyDescent="0.15">
      <c r="A920" s="82">
        <v>919</v>
      </c>
      <c r="B920" s="82" t="s">
        <v>1720</v>
      </c>
      <c r="C920" s="82" t="s">
        <v>1722</v>
      </c>
      <c r="D920" s="82" t="s">
        <v>1723</v>
      </c>
      <c r="E920" s="82" t="s">
        <v>1727</v>
      </c>
      <c r="F920" s="82" t="s">
        <v>1728</v>
      </c>
      <c r="G920" s="82" t="s">
        <v>1726</v>
      </c>
    </row>
    <row r="921" spans="1:7" x14ac:dyDescent="0.15">
      <c r="A921" s="82">
        <v>920</v>
      </c>
      <c r="B921" s="82" t="s">
        <v>1720</v>
      </c>
      <c r="C921" s="82" t="s">
        <v>1722</v>
      </c>
      <c r="D921" s="82" t="s">
        <v>1723</v>
      </c>
      <c r="E921" s="82" t="s">
        <v>726</v>
      </c>
      <c r="F921" s="82" t="s">
        <v>727</v>
      </c>
      <c r="G921" s="82" t="s">
        <v>728</v>
      </c>
    </row>
    <row r="922" spans="1:7" x14ac:dyDescent="0.15">
      <c r="A922" s="82">
        <v>921</v>
      </c>
      <c r="B922" s="82" t="s">
        <v>1720</v>
      </c>
      <c r="C922" s="82" t="s">
        <v>1722</v>
      </c>
      <c r="D922" s="82" t="s">
        <v>1723</v>
      </c>
      <c r="E922" s="82" t="s">
        <v>1729</v>
      </c>
      <c r="F922" s="82" t="s">
        <v>1730</v>
      </c>
      <c r="G922" s="82" t="s">
        <v>1726</v>
      </c>
    </row>
    <row r="923" spans="1:7" x14ac:dyDescent="0.15">
      <c r="A923" s="82">
        <v>922</v>
      </c>
      <c r="B923" s="82" t="s">
        <v>1720</v>
      </c>
      <c r="C923" s="82" t="s">
        <v>1722</v>
      </c>
      <c r="D923" s="82" t="s">
        <v>1723</v>
      </c>
      <c r="E923" s="82" t="s">
        <v>736</v>
      </c>
      <c r="F923" s="82" t="s">
        <v>737</v>
      </c>
      <c r="G923" s="82" t="s">
        <v>738</v>
      </c>
    </row>
    <row r="924" spans="1:7" x14ac:dyDescent="0.15">
      <c r="A924" s="82">
        <v>923</v>
      </c>
      <c r="B924" s="82" t="s">
        <v>1720</v>
      </c>
      <c r="C924" s="82" t="s">
        <v>1722</v>
      </c>
      <c r="D924" s="82" t="s">
        <v>1723</v>
      </c>
      <c r="E924" s="82" t="s">
        <v>739</v>
      </c>
      <c r="F924" s="82" t="s">
        <v>740</v>
      </c>
      <c r="G924" s="82" t="s">
        <v>741</v>
      </c>
    </row>
    <row r="925" spans="1:7" x14ac:dyDescent="0.15">
      <c r="A925" s="82">
        <v>924</v>
      </c>
      <c r="B925" s="82" t="s">
        <v>1731</v>
      </c>
      <c r="C925" s="82" t="s">
        <v>1733</v>
      </c>
      <c r="D925" s="82" t="s">
        <v>1734</v>
      </c>
      <c r="E925" s="82" t="s">
        <v>1735</v>
      </c>
      <c r="F925" s="82" t="s">
        <v>1736</v>
      </c>
      <c r="G925" s="82" t="s">
        <v>1737</v>
      </c>
    </row>
    <row r="926" spans="1:7" x14ac:dyDescent="0.15">
      <c r="A926" s="82">
        <v>925</v>
      </c>
      <c r="B926" s="82" t="s">
        <v>1731</v>
      </c>
      <c r="C926" s="82" t="s">
        <v>1738</v>
      </c>
      <c r="D926" s="82" t="s">
        <v>1739</v>
      </c>
      <c r="E926" s="82" t="s">
        <v>726</v>
      </c>
      <c r="F926" s="82" t="s">
        <v>727</v>
      </c>
      <c r="G926" s="82" t="s">
        <v>728</v>
      </c>
    </row>
    <row r="927" spans="1:7" x14ac:dyDescent="0.15">
      <c r="A927" s="82">
        <v>926</v>
      </c>
      <c r="B927" s="82" t="s">
        <v>1731</v>
      </c>
      <c r="C927" s="82" t="s">
        <v>1738</v>
      </c>
      <c r="D927" s="82" t="s">
        <v>1739</v>
      </c>
      <c r="E927" s="82" t="s">
        <v>1740</v>
      </c>
      <c r="F927" s="82" t="s">
        <v>1741</v>
      </c>
      <c r="G927" s="82" t="s">
        <v>1737</v>
      </c>
    </row>
    <row r="928" spans="1:7" x14ac:dyDescent="0.15">
      <c r="A928" s="82">
        <v>927</v>
      </c>
      <c r="B928" s="82" t="s">
        <v>1731</v>
      </c>
      <c r="C928" s="82" t="s">
        <v>1738</v>
      </c>
      <c r="D928" s="82" t="s">
        <v>1739</v>
      </c>
      <c r="E928" s="82" t="s">
        <v>813</v>
      </c>
      <c r="F928" s="82" t="s">
        <v>814</v>
      </c>
      <c r="G928" s="82" t="s">
        <v>815</v>
      </c>
    </row>
    <row r="929" spans="1:7" x14ac:dyDescent="0.15">
      <c r="A929" s="82">
        <v>928</v>
      </c>
      <c r="B929" s="82" t="s">
        <v>1731</v>
      </c>
      <c r="C929" s="82" t="s">
        <v>1738</v>
      </c>
      <c r="D929" s="82" t="s">
        <v>1739</v>
      </c>
      <c r="E929" s="82" t="s">
        <v>736</v>
      </c>
      <c r="F929" s="82" t="s">
        <v>737</v>
      </c>
      <c r="G929" s="82" t="s">
        <v>738</v>
      </c>
    </row>
    <row r="930" spans="1:7" x14ac:dyDescent="0.15">
      <c r="A930" s="82">
        <v>929</v>
      </c>
      <c r="B930" s="82" t="s">
        <v>1731</v>
      </c>
      <c r="C930" s="82" t="s">
        <v>1738</v>
      </c>
      <c r="D930" s="82" t="s">
        <v>1739</v>
      </c>
      <c r="E930" s="82" t="s">
        <v>739</v>
      </c>
      <c r="F930" s="82" t="s">
        <v>740</v>
      </c>
      <c r="G930" s="82" t="s">
        <v>741</v>
      </c>
    </row>
    <row r="931" spans="1:7" x14ac:dyDescent="0.15">
      <c r="A931" s="82">
        <v>930</v>
      </c>
      <c r="B931" s="82" t="s">
        <v>1731</v>
      </c>
      <c r="C931" s="82" t="s">
        <v>1742</v>
      </c>
      <c r="D931" s="82" t="s">
        <v>1743</v>
      </c>
      <c r="E931" s="82" t="s">
        <v>726</v>
      </c>
      <c r="F931" s="82" t="s">
        <v>727</v>
      </c>
      <c r="G931" s="82" t="s">
        <v>728</v>
      </c>
    </row>
    <row r="932" spans="1:7" x14ac:dyDescent="0.15">
      <c r="A932" s="82">
        <v>931</v>
      </c>
      <c r="B932" s="82" t="s">
        <v>1731</v>
      </c>
      <c r="C932" s="82" t="s">
        <v>1742</v>
      </c>
      <c r="D932" s="82" t="s">
        <v>1743</v>
      </c>
      <c r="E932" s="82" t="s">
        <v>813</v>
      </c>
      <c r="F932" s="82" t="s">
        <v>814</v>
      </c>
      <c r="G932" s="82" t="s">
        <v>815</v>
      </c>
    </row>
    <row r="933" spans="1:7" x14ac:dyDescent="0.15">
      <c r="A933" s="82">
        <v>932</v>
      </c>
      <c r="B933" s="82" t="s">
        <v>1731</v>
      </c>
      <c r="C933" s="82" t="s">
        <v>1742</v>
      </c>
      <c r="D933" s="82" t="s">
        <v>1743</v>
      </c>
      <c r="E933" s="82" t="s">
        <v>1744</v>
      </c>
      <c r="F933" s="82" t="s">
        <v>1745</v>
      </c>
      <c r="G933" s="82" t="s">
        <v>1737</v>
      </c>
    </row>
    <row r="934" spans="1:7" x14ac:dyDescent="0.15">
      <c r="A934" s="82">
        <v>933</v>
      </c>
      <c r="B934" s="82" t="s">
        <v>1731</v>
      </c>
      <c r="C934" s="82" t="s">
        <v>1742</v>
      </c>
      <c r="D934" s="82" t="s">
        <v>1743</v>
      </c>
      <c r="E934" s="82" t="s">
        <v>736</v>
      </c>
      <c r="F934" s="82" t="s">
        <v>737</v>
      </c>
      <c r="G934" s="82" t="s">
        <v>738</v>
      </c>
    </row>
    <row r="935" spans="1:7" x14ac:dyDescent="0.15">
      <c r="A935" s="82">
        <v>934</v>
      </c>
      <c r="B935" s="82" t="s">
        <v>1731</v>
      </c>
      <c r="C935" s="82" t="s">
        <v>1742</v>
      </c>
      <c r="D935" s="82" t="s">
        <v>1743</v>
      </c>
      <c r="E935" s="82" t="s">
        <v>739</v>
      </c>
      <c r="F935" s="82" t="s">
        <v>740</v>
      </c>
      <c r="G935" s="82" t="s">
        <v>741</v>
      </c>
    </row>
    <row r="936" spans="1:7" x14ac:dyDescent="0.15">
      <c r="A936" s="82">
        <v>935</v>
      </c>
      <c r="B936" s="82" t="s">
        <v>1731</v>
      </c>
      <c r="C936" s="82" t="s">
        <v>1746</v>
      </c>
      <c r="D936" s="82" t="s">
        <v>1747</v>
      </c>
      <c r="E936" s="82" t="s">
        <v>726</v>
      </c>
      <c r="F936" s="82" t="s">
        <v>727</v>
      </c>
      <c r="G936" s="82" t="s">
        <v>728</v>
      </c>
    </row>
    <row r="937" spans="1:7" x14ac:dyDescent="0.15">
      <c r="A937" s="82">
        <v>936</v>
      </c>
      <c r="B937" s="82" t="s">
        <v>1731</v>
      </c>
      <c r="C937" s="82" t="s">
        <v>1746</v>
      </c>
      <c r="D937" s="82" t="s">
        <v>1747</v>
      </c>
      <c r="E937" s="82" t="s">
        <v>1748</v>
      </c>
      <c r="F937" s="82" t="s">
        <v>1749</v>
      </c>
      <c r="G937" s="82" t="s">
        <v>1737</v>
      </c>
    </row>
    <row r="938" spans="1:7" x14ac:dyDescent="0.15">
      <c r="A938" s="82">
        <v>937</v>
      </c>
      <c r="B938" s="82" t="s">
        <v>1731</v>
      </c>
      <c r="C938" s="82" t="s">
        <v>1746</v>
      </c>
      <c r="D938" s="82" t="s">
        <v>1747</v>
      </c>
      <c r="E938" s="82" t="s">
        <v>736</v>
      </c>
      <c r="F938" s="82" t="s">
        <v>737</v>
      </c>
      <c r="G938" s="82" t="s">
        <v>738</v>
      </c>
    </row>
    <row r="939" spans="1:7" x14ac:dyDescent="0.15">
      <c r="A939" s="82">
        <v>938</v>
      </c>
      <c r="B939" s="82" t="s">
        <v>1731</v>
      </c>
      <c r="C939" s="82" t="s">
        <v>1746</v>
      </c>
      <c r="D939" s="82" t="s">
        <v>1747</v>
      </c>
      <c r="E939" s="82" t="s">
        <v>739</v>
      </c>
      <c r="F939" s="82" t="s">
        <v>740</v>
      </c>
      <c r="G939" s="82" t="s">
        <v>741</v>
      </c>
    </row>
    <row r="940" spans="1:7" x14ac:dyDescent="0.15">
      <c r="A940" s="82">
        <v>939</v>
      </c>
      <c r="B940" s="82" t="s">
        <v>1731</v>
      </c>
      <c r="C940" s="82" t="s">
        <v>1750</v>
      </c>
      <c r="D940" s="82" t="s">
        <v>1751</v>
      </c>
      <c r="E940" s="82" t="s">
        <v>843</v>
      </c>
      <c r="F940" s="82" t="s">
        <v>844</v>
      </c>
      <c r="G940" s="82" t="s">
        <v>845</v>
      </c>
    </row>
    <row r="941" spans="1:7" x14ac:dyDescent="0.15">
      <c r="A941" s="82">
        <v>940</v>
      </c>
      <c r="B941" s="82" t="s">
        <v>1731</v>
      </c>
      <c r="C941" s="82" t="s">
        <v>1750</v>
      </c>
      <c r="D941" s="82" t="s">
        <v>1751</v>
      </c>
      <c r="E941" s="82" t="s">
        <v>726</v>
      </c>
      <c r="F941" s="82" t="s">
        <v>727</v>
      </c>
      <c r="G941" s="82" t="s">
        <v>728</v>
      </c>
    </row>
    <row r="942" spans="1:7" x14ac:dyDescent="0.15">
      <c r="A942" s="82">
        <v>941</v>
      </c>
      <c r="B942" s="82" t="s">
        <v>1731</v>
      </c>
      <c r="C942" s="82" t="s">
        <v>1750</v>
      </c>
      <c r="D942" s="82" t="s">
        <v>1751</v>
      </c>
      <c r="E942" s="82" t="s">
        <v>1748</v>
      </c>
      <c r="F942" s="82" t="s">
        <v>1749</v>
      </c>
      <c r="G942" s="82" t="s">
        <v>1737</v>
      </c>
    </row>
    <row r="943" spans="1:7" x14ac:dyDescent="0.15">
      <c r="A943" s="82">
        <v>942</v>
      </c>
      <c r="B943" s="82" t="s">
        <v>1731</v>
      </c>
      <c r="C943" s="82" t="s">
        <v>1750</v>
      </c>
      <c r="D943" s="82" t="s">
        <v>1751</v>
      </c>
      <c r="E943" s="82" t="s">
        <v>813</v>
      </c>
      <c r="F943" s="82" t="s">
        <v>814</v>
      </c>
      <c r="G943" s="82" t="s">
        <v>815</v>
      </c>
    </row>
    <row r="944" spans="1:7" x14ac:dyDescent="0.15">
      <c r="A944" s="82">
        <v>943</v>
      </c>
      <c r="B944" s="82" t="s">
        <v>1731</v>
      </c>
      <c r="C944" s="82" t="s">
        <v>1750</v>
      </c>
      <c r="D944" s="82" t="s">
        <v>1751</v>
      </c>
      <c r="E944" s="82" t="s">
        <v>736</v>
      </c>
      <c r="F944" s="82" t="s">
        <v>737</v>
      </c>
      <c r="G944" s="82" t="s">
        <v>738</v>
      </c>
    </row>
    <row r="945" spans="1:7" x14ac:dyDescent="0.15">
      <c r="A945" s="82">
        <v>944</v>
      </c>
      <c r="B945" s="82" t="s">
        <v>1731</v>
      </c>
      <c r="C945" s="82" t="s">
        <v>1750</v>
      </c>
      <c r="D945" s="82" t="s">
        <v>1751</v>
      </c>
      <c r="E945" s="82" t="s">
        <v>739</v>
      </c>
      <c r="F945" s="82" t="s">
        <v>740</v>
      </c>
      <c r="G945" s="82" t="s">
        <v>741</v>
      </c>
    </row>
    <row r="946" spans="1:7" x14ac:dyDescent="0.15">
      <c r="A946" s="82">
        <v>945</v>
      </c>
      <c r="B946" s="82" t="s">
        <v>1731</v>
      </c>
      <c r="C946" s="82" t="s">
        <v>1752</v>
      </c>
      <c r="D946" s="82" t="s">
        <v>1753</v>
      </c>
      <c r="E946" s="82" t="s">
        <v>726</v>
      </c>
      <c r="F946" s="82" t="s">
        <v>727</v>
      </c>
      <c r="G946" s="82" t="s">
        <v>728</v>
      </c>
    </row>
    <row r="947" spans="1:7" x14ac:dyDescent="0.15">
      <c r="A947" s="82">
        <v>946</v>
      </c>
      <c r="B947" s="82" t="s">
        <v>1731</v>
      </c>
      <c r="C947" s="82" t="s">
        <v>1752</v>
      </c>
      <c r="D947" s="82" t="s">
        <v>1753</v>
      </c>
      <c r="E947" s="82" t="s">
        <v>1748</v>
      </c>
      <c r="F947" s="82" t="s">
        <v>1749</v>
      </c>
      <c r="G947" s="82" t="s">
        <v>1737</v>
      </c>
    </row>
    <row r="948" spans="1:7" x14ac:dyDescent="0.15">
      <c r="A948" s="82">
        <v>947</v>
      </c>
      <c r="B948" s="82" t="s">
        <v>1731</v>
      </c>
      <c r="C948" s="82" t="s">
        <v>1752</v>
      </c>
      <c r="D948" s="82" t="s">
        <v>1753</v>
      </c>
      <c r="E948" s="82" t="s">
        <v>813</v>
      </c>
      <c r="F948" s="82" t="s">
        <v>814</v>
      </c>
      <c r="G948" s="82" t="s">
        <v>815</v>
      </c>
    </row>
    <row r="949" spans="1:7" x14ac:dyDescent="0.15">
      <c r="A949" s="82">
        <v>948</v>
      </c>
      <c r="B949" s="82" t="s">
        <v>1731</v>
      </c>
      <c r="C949" s="82" t="s">
        <v>1752</v>
      </c>
      <c r="D949" s="82" t="s">
        <v>1753</v>
      </c>
      <c r="E949" s="82" t="s">
        <v>736</v>
      </c>
      <c r="F949" s="82" t="s">
        <v>737</v>
      </c>
      <c r="G949" s="82" t="s">
        <v>738</v>
      </c>
    </row>
    <row r="950" spans="1:7" x14ac:dyDescent="0.15">
      <c r="A950" s="82">
        <v>949</v>
      </c>
      <c r="B950" s="82" t="s">
        <v>1731</v>
      </c>
      <c r="C950" s="82" t="s">
        <v>1752</v>
      </c>
      <c r="D950" s="82" t="s">
        <v>1753</v>
      </c>
      <c r="E950" s="82" t="s">
        <v>739</v>
      </c>
      <c r="F950" s="82" t="s">
        <v>740</v>
      </c>
      <c r="G950" s="82" t="s">
        <v>741</v>
      </c>
    </row>
    <row r="951" spans="1:7" x14ac:dyDescent="0.15">
      <c r="A951" s="82">
        <v>950</v>
      </c>
      <c r="B951" s="82" t="s">
        <v>1731</v>
      </c>
      <c r="C951" s="82" t="s">
        <v>1754</v>
      </c>
      <c r="D951" s="82" t="s">
        <v>1755</v>
      </c>
      <c r="E951" s="82" t="s">
        <v>843</v>
      </c>
      <c r="F951" s="82" t="s">
        <v>844</v>
      </c>
      <c r="G951" s="82" t="s">
        <v>845</v>
      </c>
    </row>
    <row r="952" spans="1:7" x14ac:dyDescent="0.15">
      <c r="A952" s="82">
        <v>951</v>
      </c>
      <c r="B952" s="82" t="s">
        <v>1731</v>
      </c>
      <c r="C952" s="82" t="s">
        <v>1754</v>
      </c>
      <c r="D952" s="82" t="s">
        <v>1755</v>
      </c>
      <c r="E952" s="82" t="s">
        <v>726</v>
      </c>
      <c r="F952" s="82" t="s">
        <v>727</v>
      </c>
      <c r="G952" s="82" t="s">
        <v>728</v>
      </c>
    </row>
    <row r="953" spans="1:7" x14ac:dyDescent="0.15">
      <c r="A953" s="82">
        <v>952</v>
      </c>
      <c r="B953" s="82" t="s">
        <v>1731</v>
      </c>
      <c r="C953" s="82" t="s">
        <v>1754</v>
      </c>
      <c r="D953" s="82" t="s">
        <v>1755</v>
      </c>
      <c r="E953" s="82" t="s">
        <v>1756</v>
      </c>
      <c r="F953" s="82" t="s">
        <v>1757</v>
      </c>
      <c r="G953" s="82" t="s">
        <v>1737</v>
      </c>
    </row>
    <row r="954" spans="1:7" x14ac:dyDescent="0.15">
      <c r="A954" s="82">
        <v>953</v>
      </c>
      <c r="B954" s="82" t="s">
        <v>1731</v>
      </c>
      <c r="C954" s="82" t="s">
        <v>1754</v>
      </c>
      <c r="D954" s="82" t="s">
        <v>1755</v>
      </c>
      <c r="E954" s="82" t="s">
        <v>791</v>
      </c>
      <c r="F954" s="82" t="s">
        <v>1758</v>
      </c>
      <c r="G954" s="82" t="s">
        <v>1737</v>
      </c>
    </row>
    <row r="955" spans="1:7" x14ac:dyDescent="0.15">
      <c r="A955" s="82">
        <v>954</v>
      </c>
      <c r="B955" s="82" t="s">
        <v>1731</v>
      </c>
      <c r="C955" s="82" t="s">
        <v>1754</v>
      </c>
      <c r="D955" s="82" t="s">
        <v>1755</v>
      </c>
      <c r="E955" s="82" t="s">
        <v>813</v>
      </c>
      <c r="F955" s="82" t="s">
        <v>814</v>
      </c>
      <c r="G955" s="82" t="s">
        <v>815</v>
      </c>
    </row>
    <row r="956" spans="1:7" x14ac:dyDescent="0.15">
      <c r="A956" s="82">
        <v>955</v>
      </c>
      <c r="B956" s="82" t="s">
        <v>1731</v>
      </c>
      <c r="C956" s="82" t="s">
        <v>1754</v>
      </c>
      <c r="D956" s="82" t="s">
        <v>1755</v>
      </c>
      <c r="E956" s="82" t="s">
        <v>1759</v>
      </c>
      <c r="F956" s="82" t="s">
        <v>1760</v>
      </c>
      <c r="G956" s="82" t="s">
        <v>1737</v>
      </c>
    </row>
    <row r="957" spans="1:7" x14ac:dyDescent="0.15">
      <c r="A957" s="82">
        <v>956</v>
      </c>
      <c r="B957" s="82" t="s">
        <v>1731</v>
      </c>
      <c r="C957" s="82" t="s">
        <v>1754</v>
      </c>
      <c r="D957" s="82" t="s">
        <v>1755</v>
      </c>
      <c r="E957" s="82" t="s">
        <v>736</v>
      </c>
      <c r="F957" s="82" t="s">
        <v>737</v>
      </c>
      <c r="G957" s="82" t="s">
        <v>738</v>
      </c>
    </row>
    <row r="958" spans="1:7" x14ac:dyDescent="0.15">
      <c r="A958" s="82">
        <v>957</v>
      </c>
      <c r="B958" s="82" t="s">
        <v>1731</v>
      </c>
      <c r="C958" s="82" t="s">
        <v>1754</v>
      </c>
      <c r="D958" s="82" t="s">
        <v>1755</v>
      </c>
      <c r="E958" s="82" t="s">
        <v>739</v>
      </c>
      <c r="F958" s="82" t="s">
        <v>740</v>
      </c>
      <c r="G958" s="82" t="s">
        <v>741</v>
      </c>
    </row>
    <row r="959" spans="1:7" x14ac:dyDescent="0.15">
      <c r="A959" s="82">
        <v>958</v>
      </c>
      <c r="B959" s="82" t="s">
        <v>1761</v>
      </c>
      <c r="C959" s="82" t="s">
        <v>1763</v>
      </c>
      <c r="D959" s="82" t="s">
        <v>1764</v>
      </c>
      <c r="E959" s="82" t="s">
        <v>1765</v>
      </c>
      <c r="F959" s="82" t="s">
        <v>1766</v>
      </c>
      <c r="G959" s="82" t="s">
        <v>1767</v>
      </c>
    </row>
    <row r="960" spans="1:7" x14ac:dyDescent="0.15">
      <c r="A960" s="82">
        <v>959</v>
      </c>
      <c r="B960" s="82" t="s">
        <v>1761</v>
      </c>
      <c r="C960" s="82" t="s">
        <v>1763</v>
      </c>
      <c r="D960" s="82" t="s">
        <v>1764</v>
      </c>
      <c r="E960" s="82" t="s">
        <v>726</v>
      </c>
      <c r="F960" s="82" t="s">
        <v>727</v>
      </c>
      <c r="G960" s="82" t="s">
        <v>728</v>
      </c>
    </row>
    <row r="961" spans="1:7" x14ac:dyDescent="0.15">
      <c r="A961" s="82">
        <v>960</v>
      </c>
      <c r="B961" s="82" t="s">
        <v>1761</v>
      </c>
      <c r="C961" s="82" t="s">
        <v>1763</v>
      </c>
      <c r="D961" s="82" t="s">
        <v>1764</v>
      </c>
      <c r="E961" s="82" t="s">
        <v>736</v>
      </c>
      <c r="F961" s="82" t="s">
        <v>737</v>
      </c>
      <c r="G961" s="82" t="s">
        <v>738</v>
      </c>
    </row>
    <row r="962" spans="1:7" x14ac:dyDescent="0.15">
      <c r="A962" s="82">
        <v>961</v>
      </c>
      <c r="B962" s="82" t="s">
        <v>1761</v>
      </c>
      <c r="C962" s="82" t="s">
        <v>1763</v>
      </c>
      <c r="D962" s="82" t="s">
        <v>1764</v>
      </c>
      <c r="E962" s="82" t="s">
        <v>739</v>
      </c>
      <c r="F962" s="82" t="s">
        <v>740</v>
      </c>
      <c r="G962" s="82" t="s">
        <v>741</v>
      </c>
    </row>
    <row r="963" spans="1:7" x14ac:dyDescent="0.15">
      <c r="A963" s="82">
        <v>962</v>
      </c>
      <c r="B963" s="82" t="s">
        <v>1761</v>
      </c>
      <c r="C963" s="82" t="s">
        <v>1768</v>
      </c>
      <c r="D963" s="82" t="s">
        <v>1769</v>
      </c>
      <c r="E963" s="82" t="s">
        <v>1770</v>
      </c>
      <c r="F963" s="82" t="s">
        <v>1771</v>
      </c>
      <c r="G963" s="82" t="s">
        <v>1767</v>
      </c>
    </row>
    <row r="964" spans="1:7" x14ac:dyDescent="0.15">
      <c r="A964" s="82">
        <v>963</v>
      </c>
      <c r="B964" s="82" t="s">
        <v>1761</v>
      </c>
      <c r="C964" s="82" t="s">
        <v>1768</v>
      </c>
      <c r="D964" s="82" t="s">
        <v>1769</v>
      </c>
      <c r="E964" s="82" t="s">
        <v>726</v>
      </c>
      <c r="F964" s="82" t="s">
        <v>727</v>
      </c>
      <c r="G964" s="82" t="s">
        <v>728</v>
      </c>
    </row>
    <row r="965" spans="1:7" x14ac:dyDescent="0.15">
      <c r="A965" s="82">
        <v>964</v>
      </c>
      <c r="B965" s="82" t="s">
        <v>1761</v>
      </c>
      <c r="C965" s="82" t="s">
        <v>1768</v>
      </c>
      <c r="D965" s="82" t="s">
        <v>1769</v>
      </c>
      <c r="E965" s="82" t="s">
        <v>1772</v>
      </c>
      <c r="F965" s="82" t="s">
        <v>1773</v>
      </c>
      <c r="G965" s="82" t="s">
        <v>1767</v>
      </c>
    </row>
    <row r="966" spans="1:7" x14ac:dyDescent="0.15">
      <c r="A966" s="82">
        <v>965</v>
      </c>
      <c r="B966" s="82" t="s">
        <v>1761</v>
      </c>
      <c r="C966" s="82" t="s">
        <v>1768</v>
      </c>
      <c r="D966" s="82" t="s">
        <v>1769</v>
      </c>
      <c r="E966" s="82" t="s">
        <v>736</v>
      </c>
      <c r="F966" s="82" t="s">
        <v>737</v>
      </c>
      <c r="G966" s="82" t="s">
        <v>738</v>
      </c>
    </row>
    <row r="967" spans="1:7" x14ac:dyDescent="0.15">
      <c r="A967" s="82">
        <v>966</v>
      </c>
      <c r="B967" s="82" t="s">
        <v>1761</v>
      </c>
      <c r="C967" s="82" t="s">
        <v>1768</v>
      </c>
      <c r="D967" s="82" t="s">
        <v>1769</v>
      </c>
      <c r="E967" s="82" t="s">
        <v>739</v>
      </c>
      <c r="F967" s="82" t="s">
        <v>740</v>
      </c>
      <c r="G967" s="82" t="s">
        <v>741</v>
      </c>
    </row>
    <row r="968" spans="1:7" x14ac:dyDescent="0.15">
      <c r="A968" s="82">
        <v>967</v>
      </c>
      <c r="B968" s="82" t="s">
        <v>1761</v>
      </c>
      <c r="C968" s="82" t="s">
        <v>1648</v>
      </c>
      <c r="D968" s="82" t="s">
        <v>1774</v>
      </c>
      <c r="E968" s="82" t="s">
        <v>1775</v>
      </c>
      <c r="F968" s="82" t="s">
        <v>1776</v>
      </c>
      <c r="G968" s="82" t="s">
        <v>1767</v>
      </c>
    </row>
    <row r="969" spans="1:7" x14ac:dyDescent="0.15">
      <c r="A969" s="82">
        <v>968</v>
      </c>
      <c r="B969" s="82" t="s">
        <v>1761</v>
      </c>
      <c r="C969" s="82" t="s">
        <v>1648</v>
      </c>
      <c r="D969" s="82" t="s">
        <v>1774</v>
      </c>
      <c r="E969" s="82" t="s">
        <v>726</v>
      </c>
      <c r="F969" s="82" t="s">
        <v>727</v>
      </c>
      <c r="G969" s="82" t="s">
        <v>728</v>
      </c>
    </row>
    <row r="970" spans="1:7" x14ac:dyDescent="0.15">
      <c r="A970" s="82">
        <v>969</v>
      </c>
      <c r="B970" s="82" t="s">
        <v>1761</v>
      </c>
      <c r="C970" s="82" t="s">
        <v>1648</v>
      </c>
      <c r="D970" s="82" t="s">
        <v>1774</v>
      </c>
      <c r="E970" s="82" t="s">
        <v>736</v>
      </c>
      <c r="F970" s="82" t="s">
        <v>737</v>
      </c>
      <c r="G970" s="82" t="s">
        <v>738</v>
      </c>
    </row>
    <row r="971" spans="1:7" x14ac:dyDescent="0.15">
      <c r="A971" s="82">
        <v>970</v>
      </c>
      <c r="B971" s="82" t="s">
        <v>1761</v>
      </c>
      <c r="C971" s="82" t="s">
        <v>1648</v>
      </c>
      <c r="D971" s="82" t="s">
        <v>1774</v>
      </c>
      <c r="E971" s="82" t="s">
        <v>739</v>
      </c>
      <c r="F971" s="82" t="s">
        <v>740</v>
      </c>
      <c r="G971" s="82" t="s">
        <v>741</v>
      </c>
    </row>
    <row r="972" spans="1:7" x14ac:dyDescent="0.15">
      <c r="A972" s="82">
        <v>971</v>
      </c>
      <c r="B972" s="82" t="s">
        <v>1761</v>
      </c>
      <c r="C972" s="82" t="s">
        <v>1777</v>
      </c>
      <c r="D972" s="82" t="s">
        <v>1778</v>
      </c>
      <c r="E972" s="82" t="s">
        <v>1779</v>
      </c>
      <c r="F972" s="82" t="s">
        <v>1780</v>
      </c>
      <c r="G972" s="82" t="s">
        <v>1767</v>
      </c>
    </row>
    <row r="973" spans="1:7" x14ac:dyDescent="0.15">
      <c r="A973" s="82">
        <v>972</v>
      </c>
      <c r="B973" s="82" t="s">
        <v>1761</v>
      </c>
      <c r="C973" s="82" t="s">
        <v>1777</v>
      </c>
      <c r="D973" s="82" t="s">
        <v>1778</v>
      </c>
      <c r="E973" s="82" t="s">
        <v>1781</v>
      </c>
      <c r="F973" s="82" t="s">
        <v>1782</v>
      </c>
      <c r="G973" s="82" t="s">
        <v>1767</v>
      </c>
    </row>
    <row r="974" spans="1:7" x14ac:dyDescent="0.15">
      <c r="A974" s="82">
        <v>973</v>
      </c>
      <c r="B974" s="82" t="s">
        <v>1761</v>
      </c>
      <c r="C974" s="82" t="s">
        <v>1777</v>
      </c>
      <c r="D974" s="82" t="s">
        <v>1778</v>
      </c>
      <c r="E974" s="82" t="s">
        <v>726</v>
      </c>
      <c r="F974" s="82" t="s">
        <v>727</v>
      </c>
      <c r="G974" s="82" t="s">
        <v>728</v>
      </c>
    </row>
    <row r="975" spans="1:7" x14ac:dyDescent="0.15">
      <c r="A975" s="82">
        <v>974</v>
      </c>
      <c r="B975" s="82" t="s">
        <v>1761</v>
      </c>
      <c r="C975" s="82" t="s">
        <v>1777</v>
      </c>
      <c r="D975" s="82" t="s">
        <v>1778</v>
      </c>
      <c r="E975" s="82" t="s">
        <v>736</v>
      </c>
      <c r="F975" s="82" t="s">
        <v>737</v>
      </c>
      <c r="G975" s="82" t="s">
        <v>738</v>
      </c>
    </row>
    <row r="976" spans="1:7" x14ac:dyDescent="0.15">
      <c r="A976" s="82">
        <v>975</v>
      </c>
      <c r="B976" s="82" t="s">
        <v>1761</v>
      </c>
      <c r="C976" s="82" t="s">
        <v>1777</v>
      </c>
      <c r="D976" s="82" t="s">
        <v>1778</v>
      </c>
      <c r="E976" s="82" t="s">
        <v>739</v>
      </c>
      <c r="F976" s="82" t="s">
        <v>740</v>
      </c>
      <c r="G976" s="82" t="s">
        <v>741</v>
      </c>
    </row>
    <row r="977" spans="1:7" x14ac:dyDescent="0.15">
      <c r="A977" s="82">
        <v>976</v>
      </c>
      <c r="B977" s="82" t="s">
        <v>1761</v>
      </c>
      <c r="C977" s="82" t="s">
        <v>1783</v>
      </c>
      <c r="D977" s="82" t="s">
        <v>1784</v>
      </c>
      <c r="E977" s="82" t="s">
        <v>1785</v>
      </c>
      <c r="F977" s="82" t="s">
        <v>1786</v>
      </c>
      <c r="G977" s="82" t="s">
        <v>1767</v>
      </c>
    </row>
    <row r="978" spans="1:7" x14ac:dyDescent="0.15">
      <c r="A978" s="82">
        <v>977</v>
      </c>
      <c r="B978" s="82" t="s">
        <v>1761</v>
      </c>
      <c r="C978" s="82" t="s">
        <v>1783</v>
      </c>
      <c r="D978" s="82" t="s">
        <v>1784</v>
      </c>
      <c r="E978" s="82" t="s">
        <v>1787</v>
      </c>
      <c r="F978" s="82" t="s">
        <v>1788</v>
      </c>
      <c r="G978" s="82" t="s">
        <v>1767</v>
      </c>
    </row>
    <row r="979" spans="1:7" x14ac:dyDescent="0.15">
      <c r="A979" s="82">
        <v>978</v>
      </c>
      <c r="B979" s="82" t="s">
        <v>1761</v>
      </c>
      <c r="C979" s="82" t="s">
        <v>1783</v>
      </c>
      <c r="D979" s="82" t="s">
        <v>1784</v>
      </c>
      <c r="E979" s="82" t="s">
        <v>726</v>
      </c>
      <c r="F979" s="82" t="s">
        <v>727</v>
      </c>
      <c r="G979" s="82" t="s">
        <v>728</v>
      </c>
    </row>
    <row r="980" spans="1:7" x14ac:dyDescent="0.15">
      <c r="A980" s="82">
        <v>979</v>
      </c>
      <c r="B980" s="82" t="s">
        <v>1761</v>
      </c>
      <c r="C980" s="82" t="s">
        <v>1783</v>
      </c>
      <c r="D980" s="82" t="s">
        <v>1784</v>
      </c>
      <c r="E980" s="82" t="s">
        <v>1789</v>
      </c>
      <c r="F980" s="82" t="s">
        <v>1790</v>
      </c>
      <c r="G980" s="82" t="s">
        <v>1767</v>
      </c>
    </row>
    <row r="981" spans="1:7" x14ac:dyDescent="0.15">
      <c r="A981" s="82">
        <v>980</v>
      </c>
      <c r="B981" s="82" t="s">
        <v>1761</v>
      </c>
      <c r="C981" s="82" t="s">
        <v>1783</v>
      </c>
      <c r="D981" s="82" t="s">
        <v>1784</v>
      </c>
      <c r="E981" s="82" t="s">
        <v>1791</v>
      </c>
      <c r="F981" s="82" t="s">
        <v>1792</v>
      </c>
      <c r="G981" s="82" t="s">
        <v>1767</v>
      </c>
    </row>
    <row r="982" spans="1:7" x14ac:dyDescent="0.15">
      <c r="A982" s="82">
        <v>981</v>
      </c>
      <c r="B982" s="82" t="s">
        <v>1761</v>
      </c>
      <c r="C982" s="82" t="s">
        <v>1783</v>
      </c>
      <c r="D982" s="82" t="s">
        <v>1784</v>
      </c>
      <c r="E982" s="82" t="s">
        <v>1793</v>
      </c>
      <c r="F982" s="82" t="s">
        <v>1794</v>
      </c>
      <c r="G982" s="82" t="s">
        <v>1767</v>
      </c>
    </row>
    <row r="983" spans="1:7" x14ac:dyDescent="0.15">
      <c r="A983" s="82">
        <v>982</v>
      </c>
      <c r="B983" s="82" t="s">
        <v>1761</v>
      </c>
      <c r="C983" s="82" t="s">
        <v>1783</v>
      </c>
      <c r="D983" s="82" t="s">
        <v>1784</v>
      </c>
      <c r="E983" s="82" t="s">
        <v>736</v>
      </c>
      <c r="F983" s="82" t="s">
        <v>737</v>
      </c>
      <c r="G983" s="82" t="s">
        <v>738</v>
      </c>
    </row>
    <row r="984" spans="1:7" x14ac:dyDescent="0.15">
      <c r="A984" s="82">
        <v>983</v>
      </c>
      <c r="B984" s="82" t="s">
        <v>1761</v>
      </c>
      <c r="C984" s="82" t="s">
        <v>1783</v>
      </c>
      <c r="D984" s="82" t="s">
        <v>1784</v>
      </c>
      <c r="E984" s="82" t="s">
        <v>739</v>
      </c>
      <c r="F984" s="82" t="s">
        <v>740</v>
      </c>
      <c r="G984" s="82" t="s">
        <v>741</v>
      </c>
    </row>
    <row r="985" spans="1:7" x14ac:dyDescent="0.15">
      <c r="A985" s="82">
        <v>984</v>
      </c>
      <c r="B985" s="82" t="s">
        <v>1761</v>
      </c>
      <c r="C985" s="82" t="s">
        <v>1795</v>
      </c>
      <c r="D985" s="82" t="s">
        <v>1796</v>
      </c>
      <c r="E985" s="82" t="s">
        <v>726</v>
      </c>
      <c r="F985" s="82" t="s">
        <v>727</v>
      </c>
      <c r="G985" s="82" t="s">
        <v>728</v>
      </c>
    </row>
    <row r="986" spans="1:7" x14ac:dyDescent="0.15">
      <c r="A986" s="82">
        <v>985</v>
      </c>
      <c r="B986" s="82" t="s">
        <v>1761</v>
      </c>
      <c r="C986" s="82" t="s">
        <v>1795</v>
      </c>
      <c r="D986" s="82" t="s">
        <v>1796</v>
      </c>
      <c r="E986" s="82" t="s">
        <v>1797</v>
      </c>
      <c r="F986" s="82" t="s">
        <v>1798</v>
      </c>
      <c r="G986" s="82" t="s">
        <v>1767</v>
      </c>
    </row>
    <row r="987" spans="1:7" x14ac:dyDescent="0.15">
      <c r="A987" s="82">
        <v>986</v>
      </c>
      <c r="B987" s="82" t="s">
        <v>1761</v>
      </c>
      <c r="C987" s="82" t="s">
        <v>1795</v>
      </c>
      <c r="D987" s="82" t="s">
        <v>1796</v>
      </c>
      <c r="E987" s="82" t="s">
        <v>736</v>
      </c>
      <c r="F987" s="82" t="s">
        <v>737</v>
      </c>
      <c r="G987" s="82" t="s">
        <v>738</v>
      </c>
    </row>
    <row r="988" spans="1:7" x14ac:dyDescent="0.15">
      <c r="A988" s="82">
        <v>987</v>
      </c>
      <c r="B988" s="82" t="s">
        <v>1761</v>
      </c>
      <c r="C988" s="82" t="s">
        <v>1795</v>
      </c>
      <c r="D988" s="82" t="s">
        <v>1796</v>
      </c>
      <c r="E988" s="82" t="s">
        <v>739</v>
      </c>
      <c r="F988" s="82" t="s">
        <v>740</v>
      </c>
      <c r="G988" s="82" t="s">
        <v>741</v>
      </c>
    </row>
    <row r="989" spans="1:7" x14ac:dyDescent="0.15">
      <c r="A989" s="82">
        <v>988</v>
      </c>
      <c r="B989" s="82" t="s">
        <v>1761</v>
      </c>
      <c r="C989" s="82" t="s">
        <v>1799</v>
      </c>
      <c r="D989" s="82" t="s">
        <v>1800</v>
      </c>
      <c r="E989" s="82" t="s">
        <v>726</v>
      </c>
      <c r="F989" s="82" t="s">
        <v>727</v>
      </c>
      <c r="G989" s="82" t="s">
        <v>728</v>
      </c>
    </row>
    <row r="990" spans="1:7" x14ac:dyDescent="0.15">
      <c r="A990" s="82">
        <v>989</v>
      </c>
      <c r="B990" s="82" t="s">
        <v>1761</v>
      </c>
      <c r="C990" s="82" t="s">
        <v>1799</v>
      </c>
      <c r="D990" s="82" t="s">
        <v>1800</v>
      </c>
      <c r="E990" s="82" t="s">
        <v>1801</v>
      </c>
      <c r="F990" s="82" t="s">
        <v>1802</v>
      </c>
      <c r="G990" s="82" t="s">
        <v>1767</v>
      </c>
    </row>
    <row r="991" spans="1:7" x14ac:dyDescent="0.15">
      <c r="A991" s="82">
        <v>990</v>
      </c>
      <c r="B991" s="82" t="s">
        <v>1761</v>
      </c>
      <c r="C991" s="82" t="s">
        <v>1799</v>
      </c>
      <c r="D991" s="82" t="s">
        <v>1800</v>
      </c>
      <c r="E991" s="82" t="s">
        <v>736</v>
      </c>
      <c r="F991" s="82" t="s">
        <v>737</v>
      </c>
      <c r="G991" s="82" t="s">
        <v>738</v>
      </c>
    </row>
    <row r="992" spans="1:7" x14ac:dyDescent="0.15">
      <c r="A992" s="82">
        <v>991</v>
      </c>
      <c r="B992" s="82" t="s">
        <v>1761</v>
      </c>
      <c r="C992" s="82" t="s">
        <v>1799</v>
      </c>
      <c r="D992" s="82" t="s">
        <v>1800</v>
      </c>
      <c r="E992" s="82" t="s">
        <v>739</v>
      </c>
      <c r="F992" s="82" t="s">
        <v>740</v>
      </c>
      <c r="G992" s="82" t="s">
        <v>741</v>
      </c>
    </row>
    <row r="993" spans="1:7" x14ac:dyDescent="0.15">
      <c r="A993" s="82">
        <v>992</v>
      </c>
      <c r="B993" s="82" t="s">
        <v>1761</v>
      </c>
      <c r="C993" s="82" t="s">
        <v>1803</v>
      </c>
      <c r="D993" s="82" t="s">
        <v>1804</v>
      </c>
      <c r="E993" s="82" t="s">
        <v>726</v>
      </c>
      <c r="F993" s="82" t="s">
        <v>727</v>
      </c>
      <c r="G993" s="82" t="s">
        <v>728</v>
      </c>
    </row>
    <row r="994" spans="1:7" x14ac:dyDescent="0.15">
      <c r="A994" s="82">
        <v>993</v>
      </c>
      <c r="B994" s="82" t="s">
        <v>1761</v>
      </c>
      <c r="C994" s="82" t="s">
        <v>1803</v>
      </c>
      <c r="D994" s="82" t="s">
        <v>1804</v>
      </c>
      <c r="E994" s="82" t="s">
        <v>1805</v>
      </c>
      <c r="F994" s="82" t="s">
        <v>1806</v>
      </c>
      <c r="G994" s="82" t="s">
        <v>1767</v>
      </c>
    </row>
    <row r="995" spans="1:7" x14ac:dyDescent="0.15">
      <c r="A995" s="82">
        <v>994</v>
      </c>
      <c r="B995" s="82" t="s">
        <v>1761</v>
      </c>
      <c r="C995" s="82" t="s">
        <v>1803</v>
      </c>
      <c r="D995" s="82" t="s">
        <v>1804</v>
      </c>
      <c r="E995" s="82" t="s">
        <v>1807</v>
      </c>
      <c r="F995" s="82" t="s">
        <v>1808</v>
      </c>
      <c r="G995" s="82" t="s">
        <v>1767</v>
      </c>
    </row>
    <row r="996" spans="1:7" x14ac:dyDescent="0.15">
      <c r="A996" s="82">
        <v>995</v>
      </c>
      <c r="B996" s="82" t="s">
        <v>1761</v>
      </c>
      <c r="C996" s="82" t="s">
        <v>1803</v>
      </c>
      <c r="D996" s="82" t="s">
        <v>1804</v>
      </c>
      <c r="E996" s="82" t="s">
        <v>736</v>
      </c>
      <c r="F996" s="82" t="s">
        <v>737</v>
      </c>
      <c r="G996" s="82" t="s">
        <v>738</v>
      </c>
    </row>
    <row r="997" spans="1:7" x14ac:dyDescent="0.15">
      <c r="A997" s="82">
        <v>996</v>
      </c>
      <c r="B997" s="82" t="s">
        <v>1761</v>
      </c>
      <c r="C997" s="82" t="s">
        <v>1803</v>
      </c>
      <c r="D997" s="82" t="s">
        <v>1804</v>
      </c>
      <c r="E997" s="82" t="s">
        <v>739</v>
      </c>
      <c r="F997" s="82" t="s">
        <v>740</v>
      </c>
      <c r="G997" s="82" t="s">
        <v>741</v>
      </c>
    </row>
    <row r="998" spans="1:7" x14ac:dyDescent="0.15">
      <c r="A998" s="82">
        <v>997</v>
      </c>
      <c r="B998" s="82" t="s">
        <v>1761</v>
      </c>
      <c r="C998" s="82" t="s">
        <v>1541</v>
      </c>
      <c r="D998" s="82" t="s">
        <v>1809</v>
      </c>
      <c r="E998" s="82" t="s">
        <v>726</v>
      </c>
      <c r="F998" s="82" t="s">
        <v>727</v>
      </c>
      <c r="G998" s="82" t="s">
        <v>728</v>
      </c>
    </row>
    <row r="999" spans="1:7" x14ac:dyDescent="0.15">
      <c r="A999" s="82">
        <v>998</v>
      </c>
      <c r="B999" s="82" t="s">
        <v>1761</v>
      </c>
      <c r="C999" s="82" t="s">
        <v>1541</v>
      </c>
      <c r="D999" s="82" t="s">
        <v>1809</v>
      </c>
      <c r="E999" s="82" t="s">
        <v>1810</v>
      </c>
      <c r="F999" s="82" t="s">
        <v>1811</v>
      </c>
      <c r="G999" s="82" t="s">
        <v>1767</v>
      </c>
    </row>
    <row r="1000" spans="1:7" x14ac:dyDescent="0.15">
      <c r="A1000" s="82">
        <v>999</v>
      </c>
      <c r="B1000" s="82" t="s">
        <v>1761</v>
      </c>
      <c r="C1000" s="82" t="s">
        <v>1541</v>
      </c>
      <c r="D1000" s="82" t="s">
        <v>1809</v>
      </c>
      <c r="E1000" s="82" t="s">
        <v>736</v>
      </c>
      <c r="F1000" s="82" t="s">
        <v>737</v>
      </c>
      <c r="G1000" s="82" t="s">
        <v>738</v>
      </c>
    </row>
    <row r="1001" spans="1:7" x14ac:dyDescent="0.15">
      <c r="A1001" s="82">
        <v>1000</v>
      </c>
      <c r="B1001" s="82" t="s">
        <v>1761</v>
      </c>
      <c r="C1001" s="82" t="s">
        <v>1541</v>
      </c>
      <c r="D1001" s="82" t="s">
        <v>1809</v>
      </c>
      <c r="E1001" s="82" t="s">
        <v>739</v>
      </c>
      <c r="F1001" s="82" t="s">
        <v>740</v>
      </c>
      <c r="G1001" s="82" t="s">
        <v>741</v>
      </c>
    </row>
    <row r="1002" spans="1:7" x14ac:dyDescent="0.15">
      <c r="A1002" s="82">
        <v>1001</v>
      </c>
      <c r="B1002" s="82" t="s">
        <v>1761</v>
      </c>
      <c r="C1002" s="82" t="s">
        <v>1812</v>
      </c>
      <c r="D1002" s="82" t="s">
        <v>1813</v>
      </c>
      <c r="E1002" s="82" t="s">
        <v>726</v>
      </c>
      <c r="F1002" s="82" t="s">
        <v>727</v>
      </c>
      <c r="G1002" s="82" t="s">
        <v>728</v>
      </c>
    </row>
    <row r="1003" spans="1:7" x14ac:dyDescent="0.15">
      <c r="A1003" s="82">
        <v>1002</v>
      </c>
      <c r="B1003" s="82" t="s">
        <v>1761</v>
      </c>
      <c r="C1003" s="82" t="s">
        <v>1812</v>
      </c>
      <c r="D1003" s="82" t="s">
        <v>1813</v>
      </c>
      <c r="E1003" s="82" t="s">
        <v>1814</v>
      </c>
      <c r="F1003" s="82" t="s">
        <v>1815</v>
      </c>
      <c r="G1003" s="82" t="s">
        <v>1767</v>
      </c>
    </row>
    <row r="1004" spans="1:7" x14ac:dyDescent="0.15">
      <c r="A1004" s="82">
        <v>1003</v>
      </c>
      <c r="B1004" s="82" t="s">
        <v>1761</v>
      </c>
      <c r="C1004" s="82" t="s">
        <v>1812</v>
      </c>
      <c r="D1004" s="82" t="s">
        <v>1813</v>
      </c>
      <c r="E1004" s="82" t="s">
        <v>736</v>
      </c>
      <c r="F1004" s="82" t="s">
        <v>737</v>
      </c>
      <c r="G1004" s="82" t="s">
        <v>738</v>
      </c>
    </row>
    <row r="1005" spans="1:7" x14ac:dyDescent="0.15">
      <c r="A1005" s="82">
        <v>1004</v>
      </c>
      <c r="B1005" s="82" t="s">
        <v>1761</v>
      </c>
      <c r="C1005" s="82" t="s">
        <v>1812</v>
      </c>
      <c r="D1005" s="82" t="s">
        <v>1813</v>
      </c>
      <c r="E1005" s="82" t="s">
        <v>739</v>
      </c>
      <c r="F1005" s="82" t="s">
        <v>740</v>
      </c>
      <c r="G1005" s="82" t="s">
        <v>741</v>
      </c>
    </row>
    <row r="1006" spans="1:7" x14ac:dyDescent="0.15">
      <c r="A1006" s="82">
        <v>1005</v>
      </c>
      <c r="B1006" s="82" t="s">
        <v>1761</v>
      </c>
      <c r="C1006" s="82" t="s">
        <v>1816</v>
      </c>
      <c r="D1006" s="82" t="s">
        <v>1817</v>
      </c>
      <c r="E1006" s="82" t="s">
        <v>726</v>
      </c>
      <c r="F1006" s="82" t="s">
        <v>727</v>
      </c>
      <c r="G1006" s="82" t="s">
        <v>728</v>
      </c>
    </row>
    <row r="1007" spans="1:7" x14ac:dyDescent="0.15">
      <c r="A1007" s="82">
        <v>1006</v>
      </c>
      <c r="B1007" s="82" t="s">
        <v>1761</v>
      </c>
      <c r="C1007" s="82" t="s">
        <v>1816</v>
      </c>
      <c r="D1007" s="82" t="s">
        <v>1817</v>
      </c>
      <c r="E1007" s="82" t="s">
        <v>1818</v>
      </c>
      <c r="F1007" s="82" t="s">
        <v>1819</v>
      </c>
      <c r="G1007" s="82" t="s">
        <v>1767</v>
      </c>
    </row>
    <row r="1008" spans="1:7" x14ac:dyDescent="0.15">
      <c r="A1008" s="82">
        <v>1007</v>
      </c>
      <c r="B1008" s="82" t="s">
        <v>1761</v>
      </c>
      <c r="C1008" s="82" t="s">
        <v>1816</v>
      </c>
      <c r="D1008" s="82" t="s">
        <v>1817</v>
      </c>
      <c r="E1008" s="82" t="s">
        <v>736</v>
      </c>
      <c r="F1008" s="82" t="s">
        <v>737</v>
      </c>
      <c r="G1008" s="82" t="s">
        <v>738</v>
      </c>
    </row>
    <row r="1009" spans="1:7" x14ac:dyDescent="0.15">
      <c r="A1009" s="82">
        <v>1008</v>
      </c>
      <c r="B1009" s="82" t="s">
        <v>1761</v>
      </c>
      <c r="C1009" s="82" t="s">
        <v>1816</v>
      </c>
      <c r="D1009" s="82" t="s">
        <v>1817</v>
      </c>
      <c r="E1009" s="82" t="s">
        <v>739</v>
      </c>
      <c r="F1009" s="82" t="s">
        <v>740</v>
      </c>
      <c r="G1009" s="82" t="s">
        <v>741</v>
      </c>
    </row>
    <row r="1010" spans="1:7" x14ac:dyDescent="0.15">
      <c r="A1010" s="82">
        <v>1009</v>
      </c>
      <c r="B1010" s="82" t="s">
        <v>1761</v>
      </c>
      <c r="C1010" s="82" t="s">
        <v>1820</v>
      </c>
      <c r="D1010" s="82" t="s">
        <v>1821</v>
      </c>
      <c r="E1010" s="82" t="s">
        <v>726</v>
      </c>
      <c r="F1010" s="82" t="s">
        <v>727</v>
      </c>
      <c r="G1010" s="82" t="s">
        <v>728</v>
      </c>
    </row>
    <row r="1011" spans="1:7" x14ac:dyDescent="0.15">
      <c r="A1011" s="82">
        <v>1010</v>
      </c>
      <c r="B1011" s="82" t="s">
        <v>1761</v>
      </c>
      <c r="C1011" s="82" t="s">
        <v>1820</v>
      </c>
      <c r="D1011" s="82" t="s">
        <v>1821</v>
      </c>
      <c r="E1011" s="82" t="s">
        <v>1822</v>
      </c>
      <c r="F1011" s="82" t="s">
        <v>1823</v>
      </c>
      <c r="G1011" s="82" t="s">
        <v>1767</v>
      </c>
    </row>
    <row r="1012" spans="1:7" x14ac:dyDescent="0.15">
      <c r="A1012" s="82">
        <v>1011</v>
      </c>
      <c r="B1012" s="82" t="s">
        <v>1761</v>
      </c>
      <c r="C1012" s="82" t="s">
        <v>1820</v>
      </c>
      <c r="D1012" s="82" t="s">
        <v>1821</v>
      </c>
      <c r="E1012" s="82" t="s">
        <v>736</v>
      </c>
      <c r="F1012" s="82" t="s">
        <v>737</v>
      </c>
      <c r="G1012" s="82" t="s">
        <v>738</v>
      </c>
    </row>
    <row r="1013" spans="1:7" x14ac:dyDescent="0.15">
      <c r="A1013" s="82">
        <v>1012</v>
      </c>
      <c r="B1013" s="82" t="s">
        <v>1761</v>
      </c>
      <c r="C1013" s="82" t="s">
        <v>1820</v>
      </c>
      <c r="D1013" s="82" t="s">
        <v>1821</v>
      </c>
      <c r="E1013" s="82" t="s">
        <v>739</v>
      </c>
      <c r="F1013" s="82" t="s">
        <v>740</v>
      </c>
      <c r="G1013" s="82" t="s">
        <v>741</v>
      </c>
    </row>
    <row r="1014" spans="1:7" x14ac:dyDescent="0.15">
      <c r="A1014" s="82">
        <v>1013</v>
      </c>
      <c r="B1014" s="82" t="s">
        <v>1761</v>
      </c>
      <c r="C1014" s="82" t="s">
        <v>1824</v>
      </c>
      <c r="D1014" s="82" t="s">
        <v>1825</v>
      </c>
      <c r="E1014" s="82" t="s">
        <v>726</v>
      </c>
      <c r="F1014" s="82" t="s">
        <v>727</v>
      </c>
      <c r="G1014" s="82" t="s">
        <v>728</v>
      </c>
    </row>
    <row r="1015" spans="1:7" x14ac:dyDescent="0.15">
      <c r="A1015" s="82">
        <v>1014</v>
      </c>
      <c r="B1015" s="82" t="s">
        <v>1761</v>
      </c>
      <c r="C1015" s="82" t="s">
        <v>1824</v>
      </c>
      <c r="D1015" s="82" t="s">
        <v>1825</v>
      </c>
      <c r="E1015" s="82" t="s">
        <v>1826</v>
      </c>
      <c r="F1015" s="82" t="s">
        <v>1827</v>
      </c>
      <c r="G1015" s="82" t="s">
        <v>1767</v>
      </c>
    </row>
    <row r="1016" spans="1:7" x14ac:dyDescent="0.15">
      <c r="A1016" s="82">
        <v>1015</v>
      </c>
      <c r="B1016" s="82" t="s">
        <v>1761</v>
      </c>
      <c r="C1016" s="82" t="s">
        <v>1824</v>
      </c>
      <c r="D1016" s="82" t="s">
        <v>1825</v>
      </c>
      <c r="E1016" s="82" t="s">
        <v>1828</v>
      </c>
      <c r="F1016" s="82" t="s">
        <v>1829</v>
      </c>
      <c r="G1016" s="82" t="s">
        <v>1767</v>
      </c>
    </row>
    <row r="1017" spans="1:7" x14ac:dyDescent="0.15">
      <c r="A1017" s="82">
        <v>1016</v>
      </c>
      <c r="B1017" s="82" t="s">
        <v>1761</v>
      </c>
      <c r="C1017" s="82" t="s">
        <v>1824</v>
      </c>
      <c r="D1017" s="82" t="s">
        <v>1825</v>
      </c>
      <c r="E1017" s="82" t="s">
        <v>736</v>
      </c>
      <c r="F1017" s="82" t="s">
        <v>737</v>
      </c>
      <c r="G1017" s="82" t="s">
        <v>738</v>
      </c>
    </row>
    <row r="1018" spans="1:7" x14ac:dyDescent="0.15">
      <c r="A1018" s="82">
        <v>1017</v>
      </c>
      <c r="B1018" s="82" t="s">
        <v>1761</v>
      </c>
      <c r="C1018" s="82" t="s">
        <v>1824</v>
      </c>
      <c r="D1018" s="82" t="s">
        <v>1825</v>
      </c>
      <c r="E1018" s="82" t="s">
        <v>739</v>
      </c>
      <c r="F1018" s="82" t="s">
        <v>740</v>
      </c>
      <c r="G1018" s="82" t="s">
        <v>741</v>
      </c>
    </row>
    <row r="1019" spans="1:7" x14ac:dyDescent="0.15">
      <c r="A1019" s="82">
        <v>1018</v>
      </c>
      <c r="B1019" s="82" t="s">
        <v>1761</v>
      </c>
      <c r="C1019" s="82" t="s">
        <v>1830</v>
      </c>
      <c r="D1019" s="82" t="s">
        <v>1831</v>
      </c>
      <c r="E1019" s="82" t="s">
        <v>726</v>
      </c>
      <c r="F1019" s="82" t="s">
        <v>727</v>
      </c>
      <c r="G1019" s="82" t="s">
        <v>728</v>
      </c>
    </row>
    <row r="1020" spans="1:7" x14ac:dyDescent="0.15">
      <c r="A1020" s="82">
        <v>1019</v>
      </c>
      <c r="B1020" s="82" t="s">
        <v>1761</v>
      </c>
      <c r="C1020" s="82" t="s">
        <v>1830</v>
      </c>
      <c r="D1020" s="82" t="s">
        <v>1831</v>
      </c>
      <c r="E1020" s="82" t="s">
        <v>736</v>
      </c>
      <c r="F1020" s="82" t="s">
        <v>737</v>
      </c>
      <c r="G1020" s="82" t="s">
        <v>738</v>
      </c>
    </row>
    <row r="1021" spans="1:7" x14ac:dyDescent="0.15">
      <c r="A1021" s="82">
        <v>1020</v>
      </c>
      <c r="B1021" s="82" t="s">
        <v>1761</v>
      </c>
      <c r="C1021" s="82" t="s">
        <v>1830</v>
      </c>
      <c r="D1021" s="82" t="s">
        <v>1831</v>
      </c>
      <c r="E1021" s="82" t="s">
        <v>739</v>
      </c>
      <c r="F1021" s="82" t="s">
        <v>740</v>
      </c>
      <c r="G1021" s="82" t="s">
        <v>741</v>
      </c>
    </row>
    <row r="1022" spans="1:7" x14ac:dyDescent="0.15">
      <c r="A1022" s="82">
        <v>1021</v>
      </c>
      <c r="B1022" s="82" t="s">
        <v>1761</v>
      </c>
      <c r="C1022" s="82" t="s">
        <v>1830</v>
      </c>
      <c r="D1022" s="82" t="s">
        <v>1831</v>
      </c>
      <c r="E1022" s="82" t="s">
        <v>1832</v>
      </c>
      <c r="F1022" s="82" t="s">
        <v>1833</v>
      </c>
      <c r="G1022" s="82" t="s">
        <v>1767</v>
      </c>
    </row>
    <row r="1023" spans="1:7" x14ac:dyDescent="0.15">
      <c r="A1023" s="82">
        <v>1022</v>
      </c>
      <c r="B1023" s="82" t="s">
        <v>1761</v>
      </c>
      <c r="C1023" s="82" t="s">
        <v>1834</v>
      </c>
      <c r="D1023" s="82" t="s">
        <v>1835</v>
      </c>
      <c r="E1023" s="82" t="s">
        <v>726</v>
      </c>
      <c r="F1023" s="82" t="s">
        <v>727</v>
      </c>
      <c r="G1023" s="82" t="s">
        <v>728</v>
      </c>
    </row>
    <row r="1024" spans="1:7" x14ac:dyDescent="0.15">
      <c r="A1024" s="82">
        <v>1023</v>
      </c>
      <c r="B1024" s="82" t="s">
        <v>1761</v>
      </c>
      <c r="C1024" s="82" t="s">
        <v>1834</v>
      </c>
      <c r="D1024" s="82" t="s">
        <v>1835</v>
      </c>
      <c r="E1024" s="82" t="s">
        <v>1836</v>
      </c>
      <c r="F1024" s="82" t="s">
        <v>1837</v>
      </c>
      <c r="G1024" s="82" t="s">
        <v>1767</v>
      </c>
    </row>
    <row r="1025" spans="1:7" x14ac:dyDescent="0.15">
      <c r="A1025" s="82">
        <v>1024</v>
      </c>
      <c r="B1025" s="82" t="s">
        <v>1761</v>
      </c>
      <c r="C1025" s="82" t="s">
        <v>1834</v>
      </c>
      <c r="D1025" s="82" t="s">
        <v>1835</v>
      </c>
      <c r="E1025" s="82" t="s">
        <v>736</v>
      </c>
      <c r="F1025" s="82" t="s">
        <v>737</v>
      </c>
      <c r="G1025" s="82" t="s">
        <v>738</v>
      </c>
    </row>
    <row r="1026" spans="1:7" x14ac:dyDescent="0.15">
      <c r="A1026" s="82">
        <v>1025</v>
      </c>
      <c r="B1026" s="82" t="s">
        <v>1761</v>
      </c>
      <c r="C1026" s="82" t="s">
        <v>1834</v>
      </c>
      <c r="D1026" s="82" t="s">
        <v>1835</v>
      </c>
      <c r="E1026" s="82" t="s">
        <v>739</v>
      </c>
      <c r="F1026" s="82" t="s">
        <v>740</v>
      </c>
      <c r="G1026" s="82" t="s">
        <v>741</v>
      </c>
    </row>
    <row r="1027" spans="1:7" x14ac:dyDescent="0.15">
      <c r="A1027" s="82">
        <v>1026</v>
      </c>
      <c r="B1027" s="82" t="s">
        <v>1838</v>
      </c>
      <c r="C1027" s="82" t="s">
        <v>1840</v>
      </c>
      <c r="D1027" s="82" t="s">
        <v>1841</v>
      </c>
      <c r="E1027" s="82" t="s">
        <v>726</v>
      </c>
      <c r="F1027" s="82" t="s">
        <v>727</v>
      </c>
      <c r="G1027" s="82" t="s">
        <v>728</v>
      </c>
    </row>
    <row r="1028" spans="1:7" x14ac:dyDescent="0.15">
      <c r="A1028" s="82">
        <v>1027</v>
      </c>
      <c r="B1028" s="82" t="s">
        <v>1838</v>
      </c>
      <c r="C1028" s="82" t="s">
        <v>1840</v>
      </c>
      <c r="D1028" s="82" t="s">
        <v>1841</v>
      </c>
      <c r="E1028" s="82" t="s">
        <v>1842</v>
      </c>
      <c r="F1028" s="82" t="s">
        <v>1843</v>
      </c>
      <c r="G1028" s="82" t="s">
        <v>1844</v>
      </c>
    </row>
    <row r="1029" spans="1:7" x14ac:dyDescent="0.15">
      <c r="A1029" s="82">
        <v>1028</v>
      </c>
      <c r="B1029" s="82" t="s">
        <v>1838</v>
      </c>
      <c r="C1029" s="82" t="s">
        <v>1840</v>
      </c>
      <c r="D1029" s="82" t="s">
        <v>1841</v>
      </c>
      <c r="E1029" s="82" t="s">
        <v>736</v>
      </c>
      <c r="F1029" s="82" t="s">
        <v>737</v>
      </c>
      <c r="G1029" s="82" t="s">
        <v>738</v>
      </c>
    </row>
    <row r="1030" spans="1:7" x14ac:dyDescent="0.15">
      <c r="A1030" s="82">
        <v>1029</v>
      </c>
      <c r="B1030" s="82" t="s">
        <v>1838</v>
      </c>
      <c r="C1030" s="82" t="s">
        <v>1840</v>
      </c>
      <c r="D1030" s="82" t="s">
        <v>1841</v>
      </c>
      <c r="E1030" s="82" t="s">
        <v>739</v>
      </c>
      <c r="F1030" s="82" t="s">
        <v>740</v>
      </c>
      <c r="G1030" s="82" t="s">
        <v>741</v>
      </c>
    </row>
    <row r="1031" spans="1:7" x14ac:dyDescent="0.15">
      <c r="A1031" s="82">
        <v>1030</v>
      </c>
      <c r="B1031" s="82" t="s">
        <v>1845</v>
      </c>
      <c r="C1031" s="82" t="s">
        <v>1847</v>
      </c>
      <c r="D1031" s="82" t="s">
        <v>1848</v>
      </c>
      <c r="E1031" s="82" t="s">
        <v>726</v>
      </c>
      <c r="F1031" s="82" t="s">
        <v>727</v>
      </c>
      <c r="G1031" s="82" t="s">
        <v>728</v>
      </c>
    </row>
    <row r="1032" spans="1:7" x14ac:dyDescent="0.15">
      <c r="A1032" s="82">
        <v>1031</v>
      </c>
      <c r="B1032" s="82" t="s">
        <v>1845</v>
      </c>
      <c r="C1032" s="82" t="s">
        <v>1847</v>
      </c>
      <c r="D1032" s="82" t="s">
        <v>1848</v>
      </c>
      <c r="E1032" s="82" t="s">
        <v>1849</v>
      </c>
      <c r="F1032" s="82" t="s">
        <v>1850</v>
      </c>
      <c r="G1032" s="82" t="s">
        <v>1113</v>
      </c>
    </row>
    <row r="1033" spans="1:7" x14ac:dyDescent="0.15">
      <c r="A1033" s="82">
        <v>1032</v>
      </c>
      <c r="B1033" s="82" t="s">
        <v>1845</v>
      </c>
      <c r="C1033" s="82" t="s">
        <v>1847</v>
      </c>
      <c r="D1033" s="82" t="s">
        <v>1848</v>
      </c>
      <c r="E1033" s="82" t="s">
        <v>1851</v>
      </c>
      <c r="F1033" s="82" t="s">
        <v>1852</v>
      </c>
      <c r="G1033" s="82" t="s">
        <v>1113</v>
      </c>
    </row>
    <row r="1034" spans="1:7" x14ac:dyDescent="0.15">
      <c r="A1034" s="82">
        <v>1033</v>
      </c>
      <c r="B1034" s="82" t="s">
        <v>1845</v>
      </c>
      <c r="C1034" s="82" t="s">
        <v>1847</v>
      </c>
      <c r="D1034" s="82" t="s">
        <v>1848</v>
      </c>
      <c r="E1034" s="82" t="s">
        <v>1853</v>
      </c>
      <c r="F1034" s="82" t="s">
        <v>1854</v>
      </c>
      <c r="G1034" s="82" t="s">
        <v>1113</v>
      </c>
    </row>
    <row r="1035" spans="1:7" x14ac:dyDescent="0.15">
      <c r="A1035" s="82">
        <v>1034</v>
      </c>
      <c r="B1035" s="82" t="s">
        <v>1845</v>
      </c>
      <c r="C1035" s="82" t="s">
        <v>1847</v>
      </c>
      <c r="D1035" s="82" t="s">
        <v>1848</v>
      </c>
      <c r="E1035" s="82" t="s">
        <v>736</v>
      </c>
      <c r="F1035" s="82" t="s">
        <v>737</v>
      </c>
      <c r="G1035" s="82" t="s">
        <v>738</v>
      </c>
    </row>
    <row r="1036" spans="1:7" x14ac:dyDescent="0.15">
      <c r="A1036" s="82">
        <v>1035</v>
      </c>
      <c r="B1036" s="82" t="s">
        <v>1845</v>
      </c>
      <c r="C1036" s="82" t="s">
        <v>1847</v>
      </c>
      <c r="D1036" s="82" t="s">
        <v>1848</v>
      </c>
      <c r="E1036" s="82" t="s">
        <v>739</v>
      </c>
      <c r="F1036" s="82" t="s">
        <v>740</v>
      </c>
      <c r="G1036" s="82" t="s">
        <v>741</v>
      </c>
    </row>
    <row r="1037" spans="1:7" x14ac:dyDescent="0.15">
      <c r="A1037" s="82">
        <v>1036</v>
      </c>
      <c r="B1037" s="82" t="s">
        <v>1845</v>
      </c>
      <c r="C1037" s="82" t="s">
        <v>1855</v>
      </c>
      <c r="D1037" s="82" t="s">
        <v>1856</v>
      </c>
      <c r="E1037" s="82" t="s">
        <v>726</v>
      </c>
      <c r="F1037" s="82" t="s">
        <v>727</v>
      </c>
      <c r="G1037" s="82" t="s">
        <v>728</v>
      </c>
    </row>
    <row r="1038" spans="1:7" x14ac:dyDescent="0.15">
      <c r="A1038" s="82">
        <v>1037</v>
      </c>
      <c r="B1038" s="82" t="s">
        <v>1845</v>
      </c>
      <c r="C1038" s="82" t="s">
        <v>1855</v>
      </c>
      <c r="D1038" s="82" t="s">
        <v>1856</v>
      </c>
      <c r="E1038" s="82" t="s">
        <v>1849</v>
      </c>
      <c r="F1038" s="82" t="s">
        <v>1850</v>
      </c>
      <c r="G1038" s="82" t="s">
        <v>1113</v>
      </c>
    </row>
    <row r="1039" spans="1:7" x14ac:dyDescent="0.15">
      <c r="A1039" s="82">
        <v>1038</v>
      </c>
      <c r="B1039" s="82" t="s">
        <v>1845</v>
      </c>
      <c r="C1039" s="82" t="s">
        <v>1855</v>
      </c>
      <c r="D1039" s="82" t="s">
        <v>1856</v>
      </c>
      <c r="E1039" s="82" t="s">
        <v>1851</v>
      </c>
      <c r="F1039" s="82" t="s">
        <v>1852</v>
      </c>
      <c r="G1039" s="82" t="s">
        <v>1113</v>
      </c>
    </row>
    <row r="1040" spans="1:7" x14ac:dyDescent="0.15">
      <c r="A1040" s="82">
        <v>1039</v>
      </c>
      <c r="B1040" s="82" t="s">
        <v>1845</v>
      </c>
      <c r="C1040" s="82" t="s">
        <v>1855</v>
      </c>
      <c r="D1040" s="82" t="s">
        <v>1856</v>
      </c>
      <c r="E1040" s="82" t="s">
        <v>736</v>
      </c>
      <c r="F1040" s="82" t="s">
        <v>737</v>
      </c>
      <c r="G1040" s="82" t="s">
        <v>738</v>
      </c>
    </row>
    <row r="1041" spans="1:7" x14ac:dyDescent="0.15">
      <c r="A1041" s="82">
        <v>1040</v>
      </c>
      <c r="B1041" s="82" t="s">
        <v>1845</v>
      </c>
      <c r="C1041" s="82" t="s">
        <v>1855</v>
      </c>
      <c r="D1041" s="82" t="s">
        <v>1856</v>
      </c>
      <c r="E1041" s="82" t="s">
        <v>739</v>
      </c>
      <c r="F1041" s="82" t="s">
        <v>740</v>
      </c>
      <c r="G1041" s="82" t="s">
        <v>741</v>
      </c>
    </row>
    <row r="1042" spans="1:7" x14ac:dyDescent="0.15">
      <c r="A1042" s="82">
        <v>1041</v>
      </c>
      <c r="B1042" s="82" t="s">
        <v>1845</v>
      </c>
      <c r="C1042" s="82" t="s">
        <v>1857</v>
      </c>
      <c r="D1042" s="82" t="s">
        <v>1858</v>
      </c>
      <c r="E1042" s="82" t="s">
        <v>1859</v>
      </c>
      <c r="F1042" s="82" t="s">
        <v>1860</v>
      </c>
      <c r="G1042" s="82" t="s">
        <v>1113</v>
      </c>
    </row>
    <row r="1043" spans="1:7" x14ac:dyDescent="0.15">
      <c r="A1043" s="82">
        <v>1042</v>
      </c>
      <c r="B1043" s="82" t="s">
        <v>1845</v>
      </c>
      <c r="C1043" s="82" t="s">
        <v>1857</v>
      </c>
      <c r="D1043" s="82" t="s">
        <v>1858</v>
      </c>
      <c r="E1043" s="82" t="s">
        <v>726</v>
      </c>
      <c r="F1043" s="82" t="s">
        <v>727</v>
      </c>
      <c r="G1043" s="82" t="s">
        <v>728</v>
      </c>
    </row>
    <row r="1044" spans="1:7" x14ac:dyDescent="0.15">
      <c r="A1044" s="82">
        <v>1043</v>
      </c>
      <c r="B1044" s="82" t="s">
        <v>1845</v>
      </c>
      <c r="C1044" s="82" t="s">
        <v>1857</v>
      </c>
      <c r="D1044" s="82" t="s">
        <v>1858</v>
      </c>
      <c r="E1044" s="82" t="s">
        <v>736</v>
      </c>
      <c r="F1044" s="82" t="s">
        <v>737</v>
      </c>
      <c r="G1044" s="82" t="s">
        <v>738</v>
      </c>
    </row>
    <row r="1045" spans="1:7" x14ac:dyDescent="0.15">
      <c r="A1045" s="82">
        <v>1044</v>
      </c>
      <c r="B1045" s="82" t="s">
        <v>1845</v>
      </c>
      <c r="C1045" s="82" t="s">
        <v>1857</v>
      </c>
      <c r="D1045" s="82" t="s">
        <v>1858</v>
      </c>
      <c r="E1045" s="82" t="s">
        <v>739</v>
      </c>
      <c r="F1045" s="82" t="s">
        <v>740</v>
      </c>
      <c r="G1045" s="82" t="s">
        <v>741</v>
      </c>
    </row>
    <row r="1046" spans="1:7" x14ac:dyDescent="0.15">
      <c r="A1046" s="82">
        <v>1045</v>
      </c>
      <c r="B1046" s="82" t="s">
        <v>1845</v>
      </c>
      <c r="C1046" s="82" t="s">
        <v>1861</v>
      </c>
      <c r="D1046" s="82" t="s">
        <v>1862</v>
      </c>
      <c r="E1046" s="82" t="s">
        <v>726</v>
      </c>
      <c r="F1046" s="82" t="s">
        <v>727</v>
      </c>
      <c r="G1046" s="82" t="s">
        <v>728</v>
      </c>
    </row>
    <row r="1047" spans="1:7" x14ac:dyDescent="0.15">
      <c r="A1047" s="82">
        <v>1046</v>
      </c>
      <c r="B1047" s="82" t="s">
        <v>1845</v>
      </c>
      <c r="C1047" s="82" t="s">
        <v>1861</v>
      </c>
      <c r="D1047" s="82" t="s">
        <v>1862</v>
      </c>
      <c r="E1047" s="82" t="s">
        <v>1863</v>
      </c>
      <c r="F1047" s="82" t="s">
        <v>1864</v>
      </c>
      <c r="G1047" s="82" t="s">
        <v>1113</v>
      </c>
    </row>
    <row r="1048" spans="1:7" x14ac:dyDescent="0.15">
      <c r="A1048" s="82">
        <v>1047</v>
      </c>
      <c r="B1048" s="82" t="s">
        <v>1845</v>
      </c>
      <c r="C1048" s="82" t="s">
        <v>1861</v>
      </c>
      <c r="D1048" s="82" t="s">
        <v>1862</v>
      </c>
      <c r="E1048" s="82" t="s">
        <v>736</v>
      </c>
      <c r="F1048" s="82" t="s">
        <v>737</v>
      </c>
      <c r="G1048" s="82" t="s">
        <v>738</v>
      </c>
    </row>
    <row r="1049" spans="1:7" x14ac:dyDescent="0.15">
      <c r="A1049" s="82">
        <v>1048</v>
      </c>
      <c r="B1049" s="82" t="s">
        <v>1845</v>
      </c>
      <c r="C1049" s="82" t="s">
        <v>1861</v>
      </c>
      <c r="D1049" s="82" t="s">
        <v>1862</v>
      </c>
      <c r="E1049" s="82" t="s">
        <v>739</v>
      </c>
      <c r="F1049" s="82" t="s">
        <v>740</v>
      </c>
      <c r="G1049" s="82" t="s">
        <v>741</v>
      </c>
    </row>
    <row r="1050" spans="1:7" x14ac:dyDescent="0.15">
      <c r="A1050" s="82">
        <v>1049</v>
      </c>
      <c r="B1050" s="82" t="s">
        <v>1845</v>
      </c>
      <c r="C1050" s="82" t="s">
        <v>1865</v>
      </c>
      <c r="D1050" s="82" t="s">
        <v>1866</v>
      </c>
      <c r="E1050" s="82" t="s">
        <v>726</v>
      </c>
      <c r="F1050" s="82" t="s">
        <v>727</v>
      </c>
      <c r="G1050" s="82" t="s">
        <v>728</v>
      </c>
    </row>
    <row r="1051" spans="1:7" x14ac:dyDescent="0.15">
      <c r="A1051" s="82">
        <v>1050</v>
      </c>
      <c r="B1051" s="82" t="s">
        <v>1845</v>
      </c>
      <c r="C1051" s="82" t="s">
        <v>1865</v>
      </c>
      <c r="D1051" s="82" t="s">
        <v>1866</v>
      </c>
      <c r="E1051" s="82" t="s">
        <v>1867</v>
      </c>
      <c r="F1051" s="82" t="s">
        <v>1868</v>
      </c>
      <c r="G1051" s="82" t="s">
        <v>1113</v>
      </c>
    </row>
    <row r="1052" spans="1:7" x14ac:dyDescent="0.15">
      <c r="A1052" s="82">
        <v>1051</v>
      </c>
      <c r="B1052" s="82" t="s">
        <v>1845</v>
      </c>
      <c r="C1052" s="82" t="s">
        <v>1865</v>
      </c>
      <c r="D1052" s="82" t="s">
        <v>1866</v>
      </c>
      <c r="E1052" s="82" t="s">
        <v>736</v>
      </c>
      <c r="F1052" s="82" t="s">
        <v>737</v>
      </c>
      <c r="G1052" s="82" t="s">
        <v>738</v>
      </c>
    </row>
    <row r="1053" spans="1:7" x14ac:dyDescent="0.15">
      <c r="A1053" s="82">
        <v>1052</v>
      </c>
      <c r="B1053" s="82" t="s">
        <v>1845</v>
      </c>
      <c r="C1053" s="82" t="s">
        <v>1865</v>
      </c>
      <c r="D1053" s="82" t="s">
        <v>1866</v>
      </c>
      <c r="E1053" s="82" t="s">
        <v>739</v>
      </c>
      <c r="F1053" s="82" t="s">
        <v>740</v>
      </c>
      <c r="G1053" s="82" t="s">
        <v>741</v>
      </c>
    </row>
    <row r="1054" spans="1:7" x14ac:dyDescent="0.15">
      <c r="A1054" s="82">
        <v>1053</v>
      </c>
      <c r="B1054" s="82" t="s">
        <v>1845</v>
      </c>
      <c r="C1054" s="82" t="s">
        <v>1869</v>
      </c>
      <c r="D1054" s="82" t="s">
        <v>1870</v>
      </c>
      <c r="E1054" s="82" t="s">
        <v>726</v>
      </c>
      <c r="F1054" s="82" t="s">
        <v>727</v>
      </c>
      <c r="G1054" s="82" t="s">
        <v>728</v>
      </c>
    </row>
    <row r="1055" spans="1:7" x14ac:dyDescent="0.15">
      <c r="A1055" s="82">
        <v>1054</v>
      </c>
      <c r="B1055" s="82" t="s">
        <v>1845</v>
      </c>
      <c r="C1055" s="82" t="s">
        <v>1869</v>
      </c>
      <c r="D1055" s="82" t="s">
        <v>1870</v>
      </c>
      <c r="E1055" s="82" t="s">
        <v>736</v>
      </c>
      <c r="F1055" s="82" t="s">
        <v>737</v>
      </c>
      <c r="G1055" s="82" t="s">
        <v>738</v>
      </c>
    </row>
    <row r="1056" spans="1:7" x14ac:dyDescent="0.15">
      <c r="A1056" s="82">
        <v>1055</v>
      </c>
      <c r="B1056" s="82" t="s">
        <v>1845</v>
      </c>
      <c r="C1056" s="82" t="s">
        <v>1869</v>
      </c>
      <c r="D1056" s="82" t="s">
        <v>1870</v>
      </c>
      <c r="E1056" s="82" t="s">
        <v>739</v>
      </c>
      <c r="F1056" s="82" t="s">
        <v>740</v>
      </c>
      <c r="G1056" s="82" t="s">
        <v>741</v>
      </c>
    </row>
    <row r="1057" spans="1:7" x14ac:dyDescent="0.15">
      <c r="A1057" s="82">
        <v>1056</v>
      </c>
      <c r="B1057" s="82" t="s">
        <v>1845</v>
      </c>
      <c r="C1057" s="82" t="s">
        <v>1871</v>
      </c>
      <c r="D1057" s="82" t="s">
        <v>1872</v>
      </c>
      <c r="E1057" s="82" t="s">
        <v>1873</v>
      </c>
      <c r="F1057" s="82" t="s">
        <v>1874</v>
      </c>
      <c r="G1057" s="82" t="s">
        <v>1113</v>
      </c>
    </row>
    <row r="1058" spans="1:7" x14ac:dyDescent="0.15">
      <c r="A1058" s="82">
        <v>1057</v>
      </c>
      <c r="B1058" s="82" t="s">
        <v>1845</v>
      </c>
      <c r="C1058" s="82" t="s">
        <v>1871</v>
      </c>
      <c r="D1058" s="82" t="s">
        <v>1872</v>
      </c>
      <c r="E1058" s="82" t="s">
        <v>726</v>
      </c>
      <c r="F1058" s="82" t="s">
        <v>727</v>
      </c>
      <c r="G1058" s="82" t="s">
        <v>728</v>
      </c>
    </row>
    <row r="1059" spans="1:7" x14ac:dyDescent="0.15">
      <c r="A1059" s="82">
        <v>1058</v>
      </c>
      <c r="B1059" s="82" t="s">
        <v>1845</v>
      </c>
      <c r="C1059" s="82" t="s">
        <v>1871</v>
      </c>
      <c r="D1059" s="82" t="s">
        <v>1872</v>
      </c>
      <c r="E1059" s="82" t="s">
        <v>736</v>
      </c>
      <c r="F1059" s="82" t="s">
        <v>737</v>
      </c>
      <c r="G1059" s="82" t="s">
        <v>738</v>
      </c>
    </row>
    <row r="1060" spans="1:7" x14ac:dyDescent="0.15">
      <c r="A1060" s="82">
        <v>1059</v>
      </c>
      <c r="B1060" s="82" t="s">
        <v>1845</v>
      </c>
      <c r="C1060" s="82" t="s">
        <v>1871</v>
      </c>
      <c r="D1060" s="82" t="s">
        <v>1872</v>
      </c>
      <c r="E1060" s="82" t="s">
        <v>739</v>
      </c>
      <c r="F1060" s="82" t="s">
        <v>740</v>
      </c>
      <c r="G1060" s="82" t="s">
        <v>741</v>
      </c>
    </row>
    <row r="1061" spans="1:7" x14ac:dyDescent="0.15">
      <c r="A1061" s="82">
        <v>1060</v>
      </c>
      <c r="B1061" s="82" t="s">
        <v>1845</v>
      </c>
      <c r="C1061" s="82" t="s">
        <v>1875</v>
      </c>
      <c r="D1061" s="82" t="s">
        <v>1876</v>
      </c>
      <c r="E1061" s="82" t="s">
        <v>726</v>
      </c>
      <c r="F1061" s="82" t="s">
        <v>727</v>
      </c>
      <c r="G1061" s="82" t="s">
        <v>728</v>
      </c>
    </row>
    <row r="1062" spans="1:7" x14ac:dyDescent="0.15">
      <c r="A1062" s="82">
        <v>1061</v>
      </c>
      <c r="B1062" s="82" t="s">
        <v>1845</v>
      </c>
      <c r="C1062" s="82" t="s">
        <v>1875</v>
      </c>
      <c r="D1062" s="82" t="s">
        <v>1876</v>
      </c>
      <c r="E1062" s="82" t="s">
        <v>736</v>
      </c>
      <c r="F1062" s="82" t="s">
        <v>737</v>
      </c>
      <c r="G1062" s="82" t="s">
        <v>738</v>
      </c>
    </row>
    <row r="1063" spans="1:7" x14ac:dyDescent="0.15">
      <c r="A1063" s="82">
        <v>1062</v>
      </c>
      <c r="B1063" s="82" t="s">
        <v>1845</v>
      </c>
      <c r="C1063" s="82" t="s">
        <v>1875</v>
      </c>
      <c r="D1063" s="82" t="s">
        <v>1876</v>
      </c>
      <c r="E1063" s="82" t="s">
        <v>739</v>
      </c>
      <c r="F1063" s="82" t="s">
        <v>740</v>
      </c>
      <c r="G1063" s="82" t="s">
        <v>741</v>
      </c>
    </row>
    <row r="1064" spans="1:7" x14ac:dyDescent="0.15">
      <c r="A1064" s="82">
        <v>1063</v>
      </c>
      <c r="B1064" s="82" t="s">
        <v>1845</v>
      </c>
      <c r="C1064" s="82" t="s">
        <v>1877</v>
      </c>
      <c r="D1064" s="82" t="s">
        <v>1878</v>
      </c>
      <c r="E1064" s="82" t="s">
        <v>1879</v>
      </c>
      <c r="F1064" s="82" t="s">
        <v>1880</v>
      </c>
      <c r="G1064" s="82" t="s">
        <v>1113</v>
      </c>
    </row>
    <row r="1065" spans="1:7" x14ac:dyDescent="0.15">
      <c r="A1065" s="82">
        <v>1064</v>
      </c>
      <c r="B1065" s="82" t="s">
        <v>1845</v>
      </c>
      <c r="C1065" s="82" t="s">
        <v>1877</v>
      </c>
      <c r="D1065" s="82" t="s">
        <v>1878</v>
      </c>
      <c r="E1065" s="82" t="s">
        <v>726</v>
      </c>
      <c r="F1065" s="82" t="s">
        <v>727</v>
      </c>
      <c r="G1065" s="82" t="s">
        <v>728</v>
      </c>
    </row>
    <row r="1066" spans="1:7" x14ac:dyDescent="0.15">
      <c r="A1066" s="82">
        <v>1065</v>
      </c>
      <c r="B1066" s="82" t="s">
        <v>1845</v>
      </c>
      <c r="C1066" s="82" t="s">
        <v>1877</v>
      </c>
      <c r="D1066" s="82" t="s">
        <v>1878</v>
      </c>
      <c r="E1066" s="82" t="s">
        <v>1849</v>
      </c>
      <c r="F1066" s="82" t="s">
        <v>1850</v>
      </c>
      <c r="G1066" s="82" t="s">
        <v>1113</v>
      </c>
    </row>
    <row r="1067" spans="1:7" x14ac:dyDescent="0.15">
      <c r="A1067" s="82">
        <v>1066</v>
      </c>
      <c r="B1067" s="82" t="s">
        <v>1845</v>
      </c>
      <c r="C1067" s="82" t="s">
        <v>1877</v>
      </c>
      <c r="D1067" s="82" t="s">
        <v>1878</v>
      </c>
      <c r="E1067" s="82" t="s">
        <v>1881</v>
      </c>
      <c r="F1067" s="82" t="s">
        <v>1882</v>
      </c>
      <c r="G1067" s="82" t="s">
        <v>1113</v>
      </c>
    </row>
    <row r="1068" spans="1:7" x14ac:dyDescent="0.15">
      <c r="A1068" s="82">
        <v>1067</v>
      </c>
      <c r="B1068" s="82" t="s">
        <v>1845</v>
      </c>
      <c r="C1068" s="82" t="s">
        <v>1877</v>
      </c>
      <c r="D1068" s="82" t="s">
        <v>1878</v>
      </c>
      <c r="E1068" s="82" t="s">
        <v>1851</v>
      </c>
      <c r="F1068" s="82" t="s">
        <v>1852</v>
      </c>
      <c r="G1068" s="82" t="s">
        <v>1113</v>
      </c>
    </row>
    <row r="1069" spans="1:7" x14ac:dyDescent="0.15">
      <c r="A1069" s="82">
        <v>1068</v>
      </c>
      <c r="B1069" s="82" t="s">
        <v>1845</v>
      </c>
      <c r="C1069" s="82" t="s">
        <v>1877</v>
      </c>
      <c r="D1069" s="82" t="s">
        <v>1878</v>
      </c>
      <c r="E1069" s="82" t="s">
        <v>736</v>
      </c>
      <c r="F1069" s="82" t="s">
        <v>737</v>
      </c>
      <c r="G1069" s="82" t="s">
        <v>738</v>
      </c>
    </row>
    <row r="1070" spans="1:7" x14ac:dyDescent="0.15">
      <c r="A1070" s="82">
        <v>1069</v>
      </c>
      <c r="B1070" s="82" t="s">
        <v>1845</v>
      </c>
      <c r="C1070" s="82" t="s">
        <v>1877</v>
      </c>
      <c r="D1070" s="82" t="s">
        <v>1878</v>
      </c>
      <c r="E1070" s="82" t="s">
        <v>739</v>
      </c>
      <c r="F1070" s="82" t="s">
        <v>740</v>
      </c>
      <c r="G1070" s="82" t="s">
        <v>741</v>
      </c>
    </row>
    <row r="1071" spans="1:7" x14ac:dyDescent="0.15">
      <c r="A1071" s="82">
        <v>1070</v>
      </c>
      <c r="B1071" s="82" t="s">
        <v>1845</v>
      </c>
      <c r="C1071" s="82" t="s">
        <v>1883</v>
      </c>
      <c r="D1071" s="82" t="s">
        <v>1884</v>
      </c>
      <c r="E1071" s="82" t="s">
        <v>726</v>
      </c>
      <c r="F1071" s="82" t="s">
        <v>727</v>
      </c>
      <c r="G1071" s="82" t="s">
        <v>728</v>
      </c>
    </row>
    <row r="1072" spans="1:7" x14ac:dyDescent="0.15">
      <c r="A1072" s="82">
        <v>1071</v>
      </c>
      <c r="B1072" s="82" t="s">
        <v>1845</v>
      </c>
      <c r="C1072" s="82" t="s">
        <v>1883</v>
      </c>
      <c r="D1072" s="82" t="s">
        <v>1884</v>
      </c>
      <c r="E1072" s="82" t="s">
        <v>1885</v>
      </c>
      <c r="F1072" s="82" t="s">
        <v>1886</v>
      </c>
      <c r="G1072" s="82" t="s">
        <v>1113</v>
      </c>
    </row>
    <row r="1073" spans="1:7" x14ac:dyDescent="0.15">
      <c r="A1073" s="82">
        <v>1072</v>
      </c>
      <c r="B1073" s="82" t="s">
        <v>1845</v>
      </c>
      <c r="C1073" s="82" t="s">
        <v>1883</v>
      </c>
      <c r="D1073" s="82" t="s">
        <v>1884</v>
      </c>
      <c r="E1073" s="82" t="s">
        <v>736</v>
      </c>
      <c r="F1073" s="82" t="s">
        <v>737</v>
      </c>
      <c r="G1073" s="82" t="s">
        <v>738</v>
      </c>
    </row>
    <row r="1074" spans="1:7" x14ac:dyDescent="0.15">
      <c r="A1074" s="82">
        <v>1073</v>
      </c>
      <c r="B1074" s="82" t="s">
        <v>1845</v>
      </c>
      <c r="C1074" s="82" t="s">
        <v>1883</v>
      </c>
      <c r="D1074" s="82" t="s">
        <v>1884</v>
      </c>
      <c r="E1074" s="82" t="s">
        <v>739</v>
      </c>
      <c r="F1074" s="82" t="s">
        <v>740</v>
      </c>
      <c r="G1074" s="82" t="s">
        <v>741</v>
      </c>
    </row>
    <row r="1075" spans="1:7" x14ac:dyDescent="0.15">
      <c r="A1075" s="82">
        <v>1074</v>
      </c>
      <c r="B1075" s="82" t="s">
        <v>1845</v>
      </c>
      <c r="C1075" s="82" t="s">
        <v>1887</v>
      </c>
      <c r="D1075" s="82" t="s">
        <v>1888</v>
      </c>
      <c r="E1075" s="82" t="s">
        <v>726</v>
      </c>
      <c r="F1075" s="82" t="s">
        <v>727</v>
      </c>
      <c r="G1075" s="82" t="s">
        <v>728</v>
      </c>
    </row>
    <row r="1076" spans="1:7" x14ac:dyDescent="0.15">
      <c r="A1076" s="82">
        <v>1075</v>
      </c>
      <c r="B1076" s="82" t="s">
        <v>1845</v>
      </c>
      <c r="C1076" s="82" t="s">
        <v>1887</v>
      </c>
      <c r="D1076" s="82" t="s">
        <v>1888</v>
      </c>
      <c r="E1076" s="82" t="s">
        <v>1889</v>
      </c>
      <c r="F1076" s="82" t="s">
        <v>1890</v>
      </c>
      <c r="G1076" s="82" t="s">
        <v>1113</v>
      </c>
    </row>
    <row r="1077" spans="1:7" x14ac:dyDescent="0.15">
      <c r="A1077" s="82">
        <v>1076</v>
      </c>
      <c r="B1077" s="82" t="s">
        <v>1845</v>
      </c>
      <c r="C1077" s="82" t="s">
        <v>1887</v>
      </c>
      <c r="D1077" s="82" t="s">
        <v>1888</v>
      </c>
      <c r="E1077" s="82" t="s">
        <v>736</v>
      </c>
      <c r="F1077" s="82" t="s">
        <v>737</v>
      </c>
      <c r="G1077" s="82" t="s">
        <v>738</v>
      </c>
    </row>
    <row r="1078" spans="1:7" x14ac:dyDescent="0.15">
      <c r="A1078" s="82">
        <v>1077</v>
      </c>
      <c r="B1078" s="82" t="s">
        <v>1845</v>
      </c>
      <c r="C1078" s="82" t="s">
        <v>1887</v>
      </c>
      <c r="D1078" s="82" t="s">
        <v>1888</v>
      </c>
      <c r="E1078" s="82" t="s">
        <v>739</v>
      </c>
      <c r="F1078" s="82" t="s">
        <v>740</v>
      </c>
      <c r="G1078" s="82" t="s">
        <v>741</v>
      </c>
    </row>
    <row r="1079" spans="1:7" x14ac:dyDescent="0.15">
      <c r="A1079" s="82">
        <v>1078</v>
      </c>
      <c r="B1079" s="82" t="s">
        <v>1845</v>
      </c>
      <c r="C1079" s="82" t="s">
        <v>1891</v>
      </c>
      <c r="D1079" s="82" t="s">
        <v>1892</v>
      </c>
      <c r="E1079" s="82" t="s">
        <v>726</v>
      </c>
      <c r="F1079" s="82" t="s">
        <v>727</v>
      </c>
      <c r="G1079" s="82" t="s">
        <v>728</v>
      </c>
    </row>
    <row r="1080" spans="1:7" x14ac:dyDescent="0.15">
      <c r="A1080" s="82">
        <v>1079</v>
      </c>
      <c r="B1080" s="82" t="s">
        <v>1845</v>
      </c>
      <c r="C1080" s="82" t="s">
        <v>1891</v>
      </c>
      <c r="D1080" s="82" t="s">
        <v>1892</v>
      </c>
      <c r="E1080" s="82" t="s">
        <v>1893</v>
      </c>
      <c r="F1080" s="82" t="s">
        <v>1894</v>
      </c>
      <c r="G1080" s="82" t="s">
        <v>1113</v>
      </c>
    </row>
    <row r="1081" spans="1:7" x14ac:dyDescent="0.15">
      <c r="A1081" s="82">
        <v>1080</v>
      </c>
      <c r="B1081" s="82" t="s">
        <v>1845</v>
      </c>
      <c r="C1081" s="82" t="s">
        <v>1891</v>
      </c>
      <c r="D1081" s="82" t="s">
        <v>1892</v>
      </c>
      <c r="E1081" s="82" t="s">
        <v>1895</v>
      </c>
      <c r="F1081" s="82" t="s">
        <v>1896</v>
      </c>
      <c r="G1081" s="82" t="s">
        <v>1113</v>
      </c>
    </row>
    <row r="1082" spans="1:7" x14ac:dyDescent="0.15">
      <c r="A1082" s="82">
        <v>1081</v>
      </c>
      <c r="B1082" s="82" t="s">
        <v>1845</v>
      </c>
      <c r="C1082" s="82" t="s">
        <v>1891</v>
      </c>
      <c r="D1082" s="82" t="s">
        <v>1892</v>
      </c>
      <c r="E1082" s="82" t="s">
        <v>1885</v>
      </c>
      <c r="F1082" s="82" t="s">
        <v>1886</v>
      </c>
      <c r="G1082" s="82" t="s">
        <v>1113</v>
      </c>
    </row>
    <row r="1083" spans="1:7" x14ac:dyDescent="0.15">
      <c r="A1083" s="82">
        <v>1082</v>
      </c>
      <c r="B1083" s="82" t="s">
        <v>1845</v>
      </c>
      <c r="C1083" s="82" t="s">
        <v>1891</v>
      </c>
      <c r="D1083" s="82" t="s">
        <v>1892</v>
      </c>
      <c r="E1083" s="82" t="s">
        <v>1897</v>
      </c>
      <c r="F1083" s="82" t="s">
        <v>1898</v>
      </c>
      <c r="G1083" s="82" t="s">
        <v>1113</v>
      </c>
    </row>
    <row r="1084" spans="1:7" x14ac:dyDescent="0.15">
      <c r="A1084" s="82">
        <v>1083</v>
      </c>
      <c r="B1084" s="82" t="s">
        <v>1845</v>
      </c>
      <c r="C1084" s="82" t="s">
        <v>1891</v>
      </c>
      <c r="D1084" s="82" t="s">
        <v>1892</v>
      </c>
      <c r="E1084" s="82" t="s">
        <v>736</v>
      </c>
      <c r="F1084" s="82" t="s">
        <v>737</v>
      </c>
      <c r="G1084" s="82" t="s">
        <v>738</v>
      </c>
    </row>
    <row r="1085" spans="1:7" x14ac:dyDescent="0.15">
      <c r="A1085" s="82">
        <v>1084</v>
      </c>
      <c r="B1085" s="82" t="s">
        <v>1845</v>
      </c>
      <c r="C1085" s="82" t="s">
        <v>1891</v>
      </c>
      <c r="D1085" s="82" t="s">
        <v>1892</v>
      </c>
      <c r="E1085" s="82" t="s">
        <v>739</v>
      </c>
      <c r="F1085" s="82" t="s">
        <v>740</v>
      </c>
      <c r="G1085" s="82" t="s">
        <v>741</v>
      </c>
    </row>
    <row r="1086" spans="1:7" x14ac:dyDescent="0.15">
      <c r="A1086" s="82">
        <v>1085</v>
      </c>
      <c r="B1086" s="82" t="s">
        <v>1845</v>
      </c>
      <c r="C1086" s="82" t="s">
        <v>1899</v>
      </c>
      <c r="D1086" s="82" t="s">
        <v>1900</v>
      </c>
      <c r="E1086" s="82" t="s">
        <v>1901</v>
      </c>
      <c r="F1086" s="82" t="s">
        <v>1902</v>
      </c>
      <c r="G1086" s="82" t="s">
        <v>1113</v>
      </c>
    </row>
    <row r="1087" spans="1:7" x14ac:dyDescent="0.15">
      <c r="A1087" s="82">
        <v>1086</v>
      </c>
      <c r="B1087" s="82" t="s">
        <v>1845</v>
      </c>
      <c r="C1087" s="82" t="s">
        <v>1899</v>
      </c>
      <c r="D1087" s="82" t="s">
        <v>1900</v>
      </c>
      <c r="E1087" s="82" t="s">
        <v>726</v>
      </c>
      <c r="F1087" s="82" t="s">
        <v>727</v>
      </c>
      <c r="G1087" s="82" t="s">
        <v>728</v>
      </c>
    </row>
    <row r="1088" spans="1:7" x14ac:dyDescent="0.15">
      <c r="A1088" s="82">
        <v>1087</v>
      </c>
      <c r="B1088" s="82" t="s">
        <v>1845</v>
      </c>
      <c r="C1088" s="82" t="s">
        <v>1899</v>
      </c>
      <c r="D1088" s="82" t="s">
        <v>1900</v>
      </c>
      <c r="E1088" s="82" t="s">
        <v>736</v>
      </c>
      <c r="F1088" s="82" t="s">
        <v>737</v>
      </c>
      <c r="G1088" s="82" t="s">
        <v>738</v>
      </c>
    </row>
    <row r="1089" spans="1:7" x14ac:dyDescent="0.15">
      <c r="A1089" s="82">
        <v>1088</v>
      </c>
      <c r="B1089" s="82" t="s">
        <v>1845</v>
      </c>
      <c r="C1089" s="82" t="s">
        <v>1899</v>
      </c>
      <c r="D1089" s="82" t="s">
        <v>1900</v>
      </c>
      <c r="E1089" s="82" t="s">
        <v>739</v>
      </c>
      <c r="F1089" s="82" t="s">
        <v>740</v>
      </c>
      <c r="G1089" s="82" t="s">
        <v>741</v>
      </c>
    </row>
    <row r="1090" spans="1:7" x14ac:dyDescent="0.15">
      <c r="A1090" s="82">
        <v>1089</v>
      </c>
      <c r="B1090" s="82" t="s">
        <v>1903</v>
      </c>
      <c r="C1090" s="82" t="s">
        <v>1905</v>
      </c>
      <c r="D1090" s="82" t="s">
        <v>1906</v>
      </c>
      <c r="E1090" s="82" t="s">
        <v>726</v>
      </c>
      <c r="F1090" s="82" t="s">
        <v>727</v>
      </c>
      <c r="G1090" s="82" t="s">
        <v>728</v>
      </c>
    </row>
    <row r="1091" spans="1:7" x14ac:dyDescent="0.15">
      <c r="A1091" s="82">
        <v>1090</v>
      </c>
      <c r="B1091" s="82" t="s">
        <v>1903</v>
      </c>
      <c r="C1091" s="82" t="s">
        <v>1905</v>
      </c>
      <c r="D1091" s="82" t="s">
        <v>1906</v>
      </c>
      <c r="E1091" s="82" t="s">
        <v>1907</v>
      </c>
      <c r="F1091" s="82" t="s">
        <v>1908</v>
      </c>
      <c r="G1091" s="82" t="s">
        <v>1909</v>
      </c>
    </row>
    <row r="1092" spans="1:7" x14ac:dyDescent="0.15">
      <c r="A1092" s="82">
        <v>1091</v>
      </c>
      <c r="B1092" s="82" t="s">
        <v>1903</v>
      </c>
      <c r="C1092" s="82" t="s">
        <v>1905</v>
      </c>
      <c r="D1092" s="82" t="s">
        <v>1906</v>
      </c>
      <c r="E1092" s="82" t="s">
        <v>736</v>
      </c>
      <c r="F1092" s="82" t="s">
        <v>737</v>
      </c>
      <c r="G1092" s="82" t="s">
        <v>738</v>
      </c>
    </row>
    <row r="1093" spans="1:7" x14ac:dyDescent="0.15">
      <c r="A1093" s="82">
        <v>1092</v>
      </c>
      <c r="B1093" s="82" t="s">
        <v>1903</v>
      </c>
      <c r="C1093" s="82" t="s">
        <v>1905</v>
      </c>
      <c r="D1093" s="82" t="s">
        <v>1906</v>
      </c>
      <c r="E1093" s="82" t="s">
        <v>739</v>
      </c>
      <c r="F1093" s="82" t="s">
        <v>740</v>
      </c>
      <c r="G1093" s="82" t="s">
        <v>741</v>
      </c>
    </row>
    <row r="1094" spans="1:7" x14ac:dyDescent="0.15">
      <c r="A1094" s="82">
        <v>1093</v>
      </c>
      <c r="B1094" s="82" t="s">
        <v>1903</v>
      </c>
      <c r="C1094" s="82" t="s">
        <v>1903</v>
      </c>
      <c r="D1094" s="82" t="s">
        <v>1904</v>
      </c>
      <c r="E1094" s="82" t="s">
        <v>1907</v>
      </c>
      <c r="F1094" s="82" t="s">
        <v>1908</v>
      </c>
      <c r="G1094" s="82" t="s">
        <v>1909</v>
      </c>
    </row>
    <row r="1095" spans="1:7" x14ac:dyDescent="0.15">
      <c r="A1095" s="82">
        <v>1094</v>
      </c>
      <c r="B1095" s="82" t="s">
        <v>1903</v>
      </c>
      <c r="C1095" s="82" t="s">
        <v>1910</v>
      </c>
      <c r="D1095" s="82" t="s">
        <v>1911</v>
      </c>
      <c r="E1095" s="82" t="s">
        <v>726</v>
      </c>
      <c r="F1095" s="82" t="s">
        <v>727</v>
      </c>
      <c r="G1095" s="82" t="s">
        <v>728</v>
      </c>
    </row>
    <row r="1096" spans="1:7" x14ac:dyDescent="0.15">
      <c r="A1096" s="82">
        <v>1095</v>
      </c>
      <c r="B1096" s="82" t="s">
        <v>1903</v>
      </c>
      <c r="C1096" s="82" t="s">
        <v>1910</v>
      </c>
      <c r="D1096" s="82" t="s">
        <v>1911</v>
      </c>
      <c r="E1096" s="82" t="s">
        <v>1907</v>
      </c>
      <c r="F1096" s="82" t="s">
        <v>1908</v>
      </c>
      <c r="G1096" s="82" t="s">
        <v>1909</v>
      </c>
    </row>
    <row r="1097" spans="1:7" x14ac:dyDescent="0.15">
      <c r="A1097" s="82">
        <v>1096</v>
      </c>
      <c r="B1097" s="82" t="s">
        <v>1903</v>
      </c>
      <c r="C1097" s="82" t="s">
        <v>1910</v>
      </c>
      <c r="D1097" s="82" t="s">
        <v>1911</v>
      </c>
      <c r="E1097" s="82" t="s">
        <v>736</v>
      </c>
      <c r="F1097" s="82" t="s">
        <v>737</v>
      </c>
      <c r="G1097" s="82" t="s">
        <v>738</v>
      </c>
    </row>
    <row r="1098" spans="1:7" x14ac:dyDescent="0.15">
      <c r="A1098" s="82">
        <v>1097</v>
      </c>
      <c r="B1098" s="82" t="s">
        <v>1903</v>
      </c>
      <c r="C1098" s="82" t="s">
        <v>1910</v>
      </c>
      <c r="D1098" s="82" t="s">
        <v>1911</v>
      </c>
      <c r="E1098" s="82" t="s">
        <v>739</v>
      </c>
      <c r="F1098" s="82" t="s">
        <v>740</v>
      </c>
      <c r="G1098" s="82" t="s">
        <v>741</v>
      </c>
    </row>
    <row r="1099" spans="1:7" x14ac:dyDescent="0.15">
      <c r="A1099" s="82">
        <v>1098</v>
      </c>
      <c r="B1099" s="82" t="s">
        <v>1903</v>
      </c>
      <c r="C1099" s="82" t="s">
        <v>1912</v>
      </c>
      <c r="D1099" s="82" t="s">
        <v>1913</v>
      </c>
      <c r="E1099" s="82" t="s">
        <v>726</v>
      </c>
      <c r="F1099" s="82" t="s">
        <v>727</v>
      </c>
      <c r="G1099" s="82" t="s">
        <v>728</v>
      </c>
    </row>
    <row r="1100" spans="1:7" x14ac:dyDescent="0.15">
      <c r="A1100" s="82">
        <v>1099</v>
      </c>
      <c r="B1100" s="82" t="s">
        <v>1903</v>
      </c>
      <c r="C1100" s="82" t="s">
        <v>1912</v>
      </c>
      <c r="D1100" s="82" t="s">
        <v>1913</v>
      </c>
      <c r="E1100" s="82" t="s">
        <v>1907</v>
      </c>
      <c r="F1100" s="82" t="s">
        <v>1908</v>
      </c>
      <c r="G1100" s="82" t="s">
        <v>1909</v>
      </c>
    </row>
    <row r="1101" spans="1:7" x14ac:dyDescent="0.15">
      <c r="A1101" s="82">
        <v>1100</v>
      </c>
      <c r="B1101" s="82" t="s">
        <v>1903</v>
      </c>
      <c r="C1101" s="82" t="s">
        <v>1912</v>
      </c>
      <c r="D1101" s="82" t="s">
        <v>1913</v>
      </c>
      <c r="E1101" s="82" t="s">
        <v>736</v>
      </c>
      <c r="F1101" s="82" t="s">
        <v>737</v>
      </c>
      <c r="G1101" s="82" t="s">
        <v>738</v>
      </c>
    </row>
    <row r="1102" spans="1:7" x14ac:dyDescent="0.15">
      <c r="A1102" s="82">
        <v>1101</v>
      </c>
      <c r="B1102" s="82" t="s">
        <v>1903</v>
      </c>
      <c r="C1102" s="82" t="s">
        <v>1912</v>
      </c>
      <c r="D1102" s="82" t="s">
        <v>1913</v>
      </c>
      <c r="E1102" s="82" t="s">
        <v>739</v>
      </c>
      <c r="F1102" s="82" t="s">
        <v>740</v>
      </c>
      <c r="G1102" s="82" t="s">
        <v>741</v>
      </c>
    </row>
    <row r="1103" spans="1:7" x14ac:dyDescent="0.15">
      <c r="A1103" s="82">
        <v>1102</v>
      </c>
      <c r="B1103" s="82" t="s">
        <v>1903</v>
      </c>
      <c r="C1103" s="82" t="s">
        <v>1914</v>
      </c>
      <c r="D1103" s="82" t="s">
        <v>1915</v>
      </c>
      <c r="E1103" s="82" t="s">
        <v>726</v>
      </c>
      <c r="F1103" s="82" t="s">
        <v>727</v>
      </c>
      <c r="G1103" s="82" t="s">
        <v>728</v>
      </c>
    </row>
    <row r="1104" spans="1:7" x14ac:dyDescent="0.15">
      <c r="A1104" s="82">
        <v>1103</v>
      </c>
      <c r="B1104" s="82" t="s">
        <v>1903</v>
      </c>
      <c r="C1104" s="82" t="s">
        <v>1914</v>
      </c>
      <c r="D1104" s="82" t="s">
        <v>1915</v>
      </c>
      <c r="E1104" s="82" t="s">
        <v>1907</v>
      </c>
      <c r="F1104" s="82" t="s">
        <v>1908</v>
      </c>
      <c r="G1104" s="82" t="s">
        <v>1909</v>
      </c>
    </row>
    <row r="1105" spans="1:7" x14ac:dyDescent="0.15">
      <c r="A1105" s="82">
        <v>1104</v>
      </c>
      <c r="B1105" s="82" t="s">
        <v>1903</v>
      </c>
      <c r="C1105" s="82" t="s">
        <v>1914</v>
      </c>
      <c r="D1105" s="82" t="s">
        <v>1915</v>
      </c>
      <c r="E1105" s="82" t="s">
        <v>736</v>
      </c>
      <c r="F1105" s="82" t="s">
        <v>737</v>
      </c>
      <c r="G1105" s="82" t="s">
        <v>738</v>
      </c>
    </row>
    <row r="1106" spans="1:7" x14ac:dyDescent="0.15">
      <c r="A1106" s="82">
        <v>1105</v>
      </c>
      <c r="B1106" s="82" t="s">
        <v>1903</v>
      </c>
      <c r="C1106" s="82" t="s">
        <v>1914</v>
      </c>
      <c r="D1106" s="82" t="s">
        <v>1915</v>
      </c>
      <c r="E1106" s="82" t="s">
        <v>739</v>
      </c>
      <c r="F1106" s="82" t="s">
        <v>740</v>
      </c>
      <c r="G1106" s="82" t="s">
        <v>741</v>
      </c>
    </row>
    <row r="1107" spans="1:7" x14ac:dyDescent="0.15">
      <c r="A1107" s="82">
        <v>1106</v>
      </c>
      <c r="B1107" s="82" t="s">
        <v>1903</v>
      </c>
      <c r="C1107" s="82" t="s">
        <v>1916</v>
      </c>
      <c r="D1107" s="82" t="s">
        <v>1917</v>
      </c>
      <c r="E1107" s="82" t="s">
        <v>726</v>
      </c>
      <c r="F1107" s="82" t="s">
        <v>727</v>
      </c>
      <c r="G1107" s="82" t="s">
        <v>728</v>
      </c>
    </row>
    <row r="1108" spans="1:7" x14ac:dyDescent="0.15">
      <c r="A1108" s="82">
        <v>1107</v>
      </c>
      <c r="B1108" s="82" t="s">
        <v>1903</v>
      </c>
      <c r="C1108" s="82" t="s">
        <v>1916</v>
      </c>
      <c r="D1108" s="82" t="s">
        <v>1917</v>
      </c>
      <c r="E1108" s="82" t="s">
        <v>1907</v>
      </c>
      <c r="F1108" s="82" t="s">
        <v>1908</v>
      </c>
      <c r="G1108" s="82" t="s">
        <v>1909</v>
      </c>
    </row>
    <row r="1109" spans="1:7" x14ac:dyDescent="0.15">
      <c r="A1109" s="82">
        <v>1108</v>
      </c>
      <c r="B1109" s="82" t="s">
        <v>1903</v>
      </c>
      <c r="C1109" s="82" t="s">
        <v>1916</v>
      </c>
      <c r="D1109" s="82" t="s">
        <v>1917</v>
      </c>
      <c r="E1109" s="82" t="s">
        <v>736</v>
      </c>
      <c r="F1109" s="82" t="s">
        <v>737</v>
      </c>
      <c r="G1109" s="82" t="s">
        <v>738</v>
      </c>
    </row>
    <row r="1110" spans="1:7" x14ac:dyDescent="0.15">
      <c r="A1110" s="82">
        <v>1109</v>
      </c>
      <c r="B1110" s="82" t="s">
        <v>1903</v>
      </c>
      <c r="C1110" s="82" t="s">
        <v>1916</v>
      </c>
      <c r="D1110" s="82" t="s">
        <v>1917</v>
      </c>
      <c r="E1110" s="82" t="s">
        <v>739</v>
      </c>
      <c r="F1110" s="82" t="s">
        <v>740</v>
      </c>
      <c r="G1110" s="82" t="s">
        <v>741</v>
      </c>
    </row>
    <row r="1111" spans="1:7" x14ac:dyDescent="0.15">
      <c r="A1111" s="82">
        <v>1110</v>
      </c>
      <c r="B1111" s="82" t="s">
        <v>1903</v>
      </c>
      <c r="C1111" s="82" t="s">
        <v>1918</v>
      </c>
      <c r="D1111" s="82" t="s">
        <v>1919</v>
      </c>
      <c r="E1111" s="82" t="s">
        <v>726</v>
      </c>
      <c r="F1111" s="82" t="s">
        <v>727</v>
      </c>
      <c r="G1111" s="82" t="s">
        <v>728</v>
      </c>
    </row>
    <row r="1112" spans="1:7" x14ac:dyDescent="0.15">
      <c r="A1112" s="82">
        <v>1111</v>
      </c>
      <c r="B1112" s="82" t="s">
        <v>1903</v>
      </c>
      <c r="C1112" s="82" t="s">
        <v>1918</v>
      </c>
      <c r="D1112" s="82" t="s">
        <v>1919</v>
      </c>
      <c r="E1112" s="82" t="s">
        <v>1907</v>
      </c>
      <c r="F1112" s="82" t="s">
        <v>1908</v>
      </c>
      <c r="G1112" s="82" t="s">
        <v>1909</v>
      </c>
    </row>
    <row r="1113" spans="1:7" x14ac:dyDescent="0.15">
      <c r="A1113" s="82">
        <v>1112</v>
      </c>
      <c r="B1113" s="82" t="s">
        <v>1903</v>
      </c>
      <c r="C1113" s="82" t="s">
        <v>1918</v>
      </c>
      <c r="D1113" s="82" t="s">
        <v>1919</v>
      </c>
      <c r="E1113" s="82" t="s">
        <v>736</v>
      </c>
      <c r="F1113" s="82" t="s">
        <v>737</v>
      </c>
      <c r="G1113" s="82" t="s">
        <v>738</v>
      </c>
    </row>
    <row r="1114" spans="1:7" x14ac:dyDescent="0.15">
      <c r="A1114" s="82">
        <v>1113</v>
      </c>
      <c r="B1114" s="82" t="s">
        <v>1903</v>
      </c>
      <c r="C1114" s="82" t="s">
        <v>1918</v>
      </c>
      <c r="D1114" s="82" t="s">
        <v>1919</v>
      </c>
      <c r="E1114" s="82" t="s">
        <v>739</v>
      </c>
      <c r="F1114" s="82" t="s">
        <v>740</v>
      </c>
      <c r="G1114" s="82" t="s">
        <v>741</v>
      </c>
    </row>
    <row r="1115" spans="1:7" x14ac:dyDescent="0.15">
      <c r="A1115" s="82">
        <v>1114</v>
      </c>
      <c r="B1115" s="82" t="s">
        <v>1903</v>
      </c>
      <c r="C1115" s="82" t="s">
        <v>1920</v>
      </c>
      <c r="D1115" s="82" t="s">
        <v>1921</v>
      </c>
      <c r="E1115" s="82" t="s">
        <v>726</v>
      </c>
      <c r="F1115" s="82" t="s">
        <v>727</v>
      </c>
      <c r="G1115" s="82" t="s">
        <v>728</v>
      </c>
    </row>
    <row r="1116" spans="1:7" x14ac:dyDescent="0.15">
      <c r="A1116" s="82">
        <v>1115</v>
      </c>
      <c r="B1116" s="82" t="s">
        <v>1903</v>
      </c>
      <c r="C1116" s="82" t="s">
        <v>1920</v>
      </c>
      <c r="D1116" s="82" t="s">
        <v>1921</v>
      </c>
      <c r="E1116" s="82" t="s">
        <v>1907</v>
      </c>
      <c r="F1116" s="82" t="s">
        <v>1908</v>
      </c>
      <c r="G1116" s="82" t="s">
        <v>1909</v>
      </c>
    </row>
    <row r="1117" spans="1:7" x14ac:dyDescent="0.15">
      <c r="A1117" s="82">
        <v>1116</v>
      </c>
      <c r="B1117" s="82" t="s">
        <v>1903</v>
      </c>
      <c r="C1117" s="82" t="s">
        <v>1920</v>
      </c>
      <c r="D1117" s="82" t="s">
        <v>1921</v>
      </c>
      <c r="E1117" s="82" t="s">
        <v>736</v>
      </c>
      <c r="F1117" s="82" t="s">
        <v>737</v>
      </c>
      <c r="G1117" s="82" t="s">
        <v>738</v>
      </c>
    </row>
    <row r="1118" spans="1:7" x14ac:dyDescent="0.15">
      <c r="A1118" s="82">
        <v>1117</v>
      </c>
      <c r="B1118" s="82" t="s">
        <v>1903</v>
      </c>
      <c r="C1118" s="82" t="s">
        <v>1920</v>
      </c>
      <c r="D1118" s="82" t="s">
        <v>1921</v>
      </c>
      <c r="E1118" s="82" t="s">
        <v>739</v>
      </c>
      <c r="F1118" s="82" t="s">
        <v>740</v>
      </c>
      <c r="G1118" s="82" t="s">
        <v>741</v>
      </c>
    </row>
    <row r="1119" spans="1:7" x14ac:dyDescent="0.15">
      <c r="A1119" s="82">
        <v>1118</v>
      </c>
      <c r="B1119" s="82" t="s">
        <v>1922</v>
      </c>
      <c r="C1119" s="82" t="s">
        <v>1924</v>
      </c>
      <c r="D1119" s="82" t="s">
        <v>1925</v>
      </c>
      <c r="E1119" s="82" t="s">
        <v>804</v>
      </c>
      <c r="F1119" s="82" t="s">
        <v>805</v>
      </c>
      <c r="G1119" s="82" t="s">
        <v>806</v>
      </c>
    </row>
    <row r="1120" spans="1:7" x14ac:dyDescent="0.15">
      <c r="A1120" s="82">
        <v>1119</v>
      </c>
      <c r="B1120" s="82" t="s">
        <v>1922</v>
      </c>
      <c r="C1120" s="82" t="s">
        <v>1924</v>
      </c>
      <c r="D1120" s="82" t="s">
        <v>1925</v>
      </c>
      <c r="E1120" s="82" t="s">
        <v>1926</v>
      </c>
      <c r="F1120" s="82" t="s">
        <v>1927</v>
      </c>
      <c r="G1120" s="82" t="s">
        <v>1928</v>
      </c>
    </row>
    <row r="1121" spans="1:7" x14ac:dyDescent="0.15">
      <c r="A1121" s="82">
        <v>1120</v>
      </c>
      <c r="B1121" s="82" t="s">
        <v>1922</v>
      </c>
      <c r="C1121" s="82" t="s">
        <v>1924</v>
      </c>
      <c r="D1121" s="82" t="s">
        <v>1925</v>
      </c>
      <c r="E1121" s="82" t="s">
        <v>726</v>
      </c>
      <c r="F1121" s="82" t="s">
        <v>727</v>
      </c>
      <c r="G1121" s="82" t="s">
        <v>728</v>
      </c>
    </row>
    <row r="1122" spans="1:7" x14ac:dyDescent="0.15">
      <c r="A1122" s="82">
        <v>1121</v>
      </c>
      <c r="B1122" s="82" t="s">
        <v>1922</v>
      </c>
      <c r="C1122" s="82" t="s">
        <v>1924</v>
      </c>
      <c r="D1122" s="82" t="s">
        <v>1925</v>
      </c>
      <c r="E1122" s="82" t="s">
        <v>1929</v>
      </c>
      <c r="F1122" s="82" t="s">
        <v>1930</v>
      </c>
      <c r="G1122" s="82" t="s">
        <v>1928</v>
      </c>
    </row>
    <row r="1123" spans="1:7" x14ac:dyDescent="0.15">
      <c r="A1123" s="82">
        <v>1122</v>
      </c>
      <c r="B1123" s="82" t="s">
        <v>1922</v>
      </c>
      <c r="C1123" s="82" t="s">
        <v>1924</v>
      </c>
      <c r="D1123" s="82" t="s">
        <v>1925</v>
      </c>
      <c r="E1123" s="82" t="s">
        <v>1931</v>
      </c>
      <c r="F1123" s="82" t="s">
        <v>1932</v>
      </c>
      <c r="G1123" s="82" t="s">
        <v>1185</v>
      </c>
    </row>
    <row r="1124" spans="1:7" x14ac:dyDescent="0.15">
      <c r="A1124" s="82">
        <v>1123</v>
      </c>
      <c r="B1124" s="82" t="s">
        <v>1922</v>
      </c>
      <c r="C1124" s="82" t="s">
        <v>1924</v>
      </c>
      <c r="D1124" s="82" t="s">
        <v>1925</v>
      </c>
      <c r="E1124" s="82" t="s">
        <v>813</v>
      </c>
      <c r="F1124" s="82" t="s">
        <v>814</v>
      </c>
      <c r="G1124" s="82" t="s">
        <v>815</v>
      </c>
    </row>
    <row r="1125" spans="1:7" x14ac:dyDescent="0.15">
      <c r="A1125" s="82">
        <v>1124</v>
      </c>
      <c r="B1125" s="82" t="s">
        <v>1922</v>
      </c>
      <c r="C1125" s="82" t="s">
        <v>1924</v>
      </c>
      <c r="D1125" s="82" t="s">
        <v>1925</v>
      </c>
      <c r="E1125" s="82" t="s">
        <v>1933</v>
      </c>
      <c r="F1125" s="82" t="s">
        <v>1934</v>
      </c>
      <c r="G1125" s="82" t="s">
        <v>1928</v>
      </c>
    </row>
    <row r="1126" spans="1:7" x14ac:dyDescent="0.15">
      <c r="A1126" s="82">
        <v>1125</v>
      </c>
      <c r="B1126" s="82" t="s">
        <v>1922</v>
      </c>
      <c r="C1126" s="82" t="s">
        <v>1924</v>
      </c>
      <c r="D1126" s="82" t="s">
        <v>1925</v>
      </c>
      <c r="E1126" s="82" t="s">
        <v>736</v>
      </c>
      <c r="F1126" s="82" t="s">
        <v>737</v>
      </c>
      <c r="G1126" s="82" t="s">
        <v>738</v>
      </c>
    </row>
    <row r="1127" spans="1:7" x14ac:dyDescent="0.15">
      <c r="A1127" s="82">
        <v>1126</v>
      </c>
      <c r="B1127" s="82" t="s">
        <v>1922</v>
      </c>
      <c r="C1127" s="82" t="s">
        <v>1924</v>
      </c>
      <c r="D1127" s="82" t="s">
        <v>1925</v>
      </c>
      <c r="E1127" s="82" t="s">
        <v>739</v>
      </c>
      <c r="F1127" s="82" t="s">
        <v>740</v>
      </c>
      <c r="G1127" s="82" t="s">
        <v>741</v>
      </c>
    </row>
    <row r="1128" spans="1:7" x14ac:dyDescent="0.15">
      <c r="A1128" s="82">
        <v>1127</v>
      </c>
      <c r="B1128" s="82" t="s">
        <v>1922</v>
      </c>
      <c r="C1128" s="82" t="s">
        <v>1935</v>
      </c>
      <c r="D1128" s="82" t="s">
        <v>1936</v>
      </c>
      <c r="E1128" s="82" t="s">
        <v>804</v>
      </c>
      <c r="F1128" s="82" t="s">
        <v>805</v>
      </c>
      <c r="G1128" s="82" t="s">
        <v>806</v>
      </c>
    </row>
    <row r="1129" spans="1:7" x14ac:dyDescent="0.15">
      <c r="A1129" s="82">
        <v>1128</v>
      </c>
      <c r="B1129" s="82" t="s">
        <v>1922</v>
      </c>
      <c r="C1129" s="82" t="s">
        <v>1935</v>
      </c>
      <c r="D1129" s="82" t="s">
        <v>1936</v>
      </c>
      <c r="E1129" s="82" t="s">
        <v>1926</v>
      </c>
      <c r="F1129" s="82" t="s">
        <v>1927</v>
      </c>
      <c r="G1129" s="82" t="s">
        <v>1928</v>
      </c>
    </row>
    <row r="1130" spans="1:7" x14ac:dyDescent="0.15">
      <c r="A1130" s="82">
        <v>1129</v>
      </c>
      <c r="B1130" s="82" t="s">
        <v>1922</v>
      </c>
      <c r="C1130" s="82" t="s">
        <v>1935</v>
      </c>
      <c r="D1130" s="82" t="s">
        <v>1936</v>
      </c>
      <c r="E1130" s="82" t="s">
        <v>726</v>
      </c>
      <c r="F1130" s="82" t="s">
        <v>727</v>
      </c>
      <c r="G1130" s="82" t="s">
        <v>728</v>
      </c>
    </row>
    <row r="1131" spans="1:7" x14ac:dyDescent="0.15">
      <c r="A1131" s="82">
        <v>1130</v>
      </c>
      <c r="B1131" s="82" t="s">
        <v>1922</v>
      </c>
      <c r="C1131" s="82" t="s">
        <v>1935</v>
      </c>
      <c r="D1131" s="82" t="s">
        <v>1936</v>
      </c>
      <c r="E1131" s="82" t="s">
        <v>813</v>
      </c>
      <c r="F1131" s="82" t="s">
        <v>814</v>
      </c>
      <c r="G1131" s="82" t="s">
        <v>815</v>
      </c>
    </row>
    <row r="1132" spans="1:7" x14ac:dyDescent="0.15">
      <c r="A1132" s="82">
        <v>1131</v>
      </c>
      <c r="B1132" s="82" t="s">
        <v>1922</v>
      </c>
      <c r="C1132" s="82" t="s">
        <v>1935</v>
      </c>
      <c r="D1132" s="82" t="s">
        <v>1936</v>
      </c>
      <c r="E1132" s="82" t="s">
        <v>736</v>
      </c>
      <c r="F1132" s="82" t="s">
        <v>737</v>
      </c>
      <c r="G1132" s="82" t="s">
        <v>738</v>
      </c>
    </row>
    <row r="1133" spans="1:7" x14ac:dyDescent="0.15">
      <c r="A1133" s="82">
        <v>1132</v>
      </c>
      <c r="B1133" s="82" t="s">
        <v>1922</v>
      </c>
      <c r="C1133" s="82" t="s">
        <v>1935</v>
      </c>
      <c r="D1133" s="82" t="s">
        <v>1936</v>
      </c>
      <c r="E1133" s="82" t="s">
        <v>739</v>
      </c>
      <c r="F1133" s="82" t="s">
        <v>740</v>
      </c>
      <c r="G1133" s="82" t="s">
        <v>741</v>
      </c>
    </row>
    <row r="1134" spans="1:7" x14ac:dyDescent="0.15">
      <c r="A1134" s="82">
        <v>1133</v>
      </c>
      <c r="B1134" s="82" t="s">
        <v>1922</v>
      </c>
      <c r="C1134" s="82" t="s">
        <v>1937</v>
      </c>
      <c r="D1134" s="82" t="s">
        <v>1938</v>
      </c>
      <c r="E1134" s="82" t="s">
        <v>804</v>
      </c>
      <c r="F1134" s="82" t="s">
        <v>805</v>
      </c>
      <c r="G1134" s="82" t="s">
        <v>806</v>
      </c>
    </row>
    <row r="1135" spans="1:7" x14ac:dyDescent="0.15">
      <c r="A1135" s="82">
        <v>1134</v>
      </c>
      <c r="B1135" s="82" t="s">
        <v>1922</v>
      </c>
      <c r="C1135" s="82" t="s">
        <v>1937</v>
      </c>
      <c r="D1135" s="82" t="s">
        <v>1938</v>
      </c>
      <c r="E1135" s="82" t="s">
        <v>1926</v>
      </c>
      <c r="F1135" s="82" t="s">
        <v>1927</v>
      </c>
      <c r="G1135" s="82" t="s">
        <v>1928</v>
      </c>
    </row>
    <row r="1136" spans="1:7" x14ac:dyDescent="0.15">
      <c r="A1136" s="82">
        <v>1135</v>
      </c>
      <c r="B1136" s="82" t="s">
        <v>1922</v>
      </c>
      <c r="C1136" s="82" t="s">
        <v>1937</v>
      </c>
      <c r="D1136" s="82" t="s">
        <v>1938</v>
      </c>
      <c r="E1136" s="82" t="s">
        <v>726</v>
      </c>
      <c r="F1136" s="82" t="s">
        <v>727</v>
      </c>
      <c r="G1136" s="82" t="s">
        <v>728</v>
      </c>
    </row>
    <row r="1137" spans="1:7" x14ac:dyDescent="0.15">
      <c r="A1137" s="82">
        <v>1136</v>
      </c>
      <c r="B1137" s="82" t="s">
        <v>1922</v>
      </c>
      <c r="C1137" s="82" t="s">
        <v>1937</v>
      </c>
      <c r="D1137" s="82" t="s">
        <v>1938</v>
      </c>
      <c r="E1137" s="82" t="s">
        <v>813</v>
      </c>
      <c r="F1137" s="82" t="s">
        <v>814</v>
      </c>
      <c r="G1137" s="82" t="s">
        <v>815</v>
      </c>
    </row>
    <row r="1138" spans="1:7" x14ac:dyDescent="0.15">
      <c r="A1138" s="82">
        <v>1137</v>
      </c>
      <c r="B1138" s="82" t="s">
        <v>1922</v>
      </c>
      <c r="C1138" s="82" t="s">
        <v>1937</v>
      </c>
      <c r="D1138" s="82" t="s">
        <v>1938</v>
      </c>
      <c r="E1138" s="82" t="s">
        <v>736</v>
      </c>
      <c r="F1138" s="82" t="s">
        <v>737</v>
      </c>
      <c r="G1138" s="82" t="s">
        <v>738</v>
      </c>
    </row>
    <row r="1139" spans="1:7" x14ac:dyDescent="0.15">
      <c r="A1139" s="82">
        <v>1138</v>
      </c>
      <c r="B1139" s="82" t="s">
        <v>1922</v>
      </c>
      <c r="C1139" s="82" t="s">
        <v>1937</v>
      </c>
      <c r="D1139" s="82" t="s">
        <v>1938</v>
      </c>
      <c r="E1139" s="82" t="s">
        <v>739</v>
      </c>
      <c r="F1139" s="82" t="s">
        <v>740</v>
      </c>
      <c r="G1139" s="82" t="s">
        <v>741</v>
      </c>
    </row>
    <row r="1140" spans="1:7" x14ac:dyDescent="0.15">
      <c r="A1140" s="82">
        <v>1139</v>
      </c>
      <c r="B1140" s="82" t="s">
        <v>1922</v>
      </c>
      <c r="C1140" s="82" t="s">
        <v>1922</v>
      </c>
      <c r="D1140" s="82" t="s">
        <v>1923</v>
      </c>
      <c r="E1140" s="82" t="s">
        <v>804</v>
      </c>
      <c r="F1140" s="82" t="s">
        <v>805</v>
      </c>
      <c r="G1140" s="82" t="s">
        <v>806</v>
      </c>
    </row>
    <row r="1141" spans="1:7" x14ac:dyDescent="0.15">
      <c r="A1141" s="82">
        <v>1140</v>
      </c>
      <c r="B1141" s="82" t="s">
        <v>1922</v>
      </c>
      <c r="C1141" s="82" t="s">
        <v>1939</v>
      </c>
      <c r="D1141" s="82" t="s">
        <v>1940</v>
      </c>
      <c r="E1141" s="82" t="s">
        <v>804</v>
      </c>
      <c r="F1141" s="82" t="s">
        <v>805</v>
      </c>
      <c r="G1141" s="82" t="s">
        <v>806</v>
      </c>
    </row>
    <row r="1142" spans="1:7" x14ac:dyDescent="0.15">
      <c r="A1142" s="82">
        <v>1141</v>
      </c>
      <c r="B1142" s="82" t="s">
        <v>1922</v>
      </c>
      <c r="C1142" s="82" t="s">
        <v>1939</v>
      </c>
      <c r="D1142" s="82" t="s">
        <v>1940</v>
      </c>
      <c r="E1142" s="82" t="s">
        <v>726</v>
      </c>
      <c r="F1142" s="82" t="s">
        <v>727</v>
      </c>
      <c r="G1142" s="82" t="s">
        <v>728</v>
      </c>
    </row>
    <row r="1143" spans="1:7" x14ac:dyDescent="0.15">
      <c r="A1143" s="82">
        <v>1142</v>
      </c>
      <c r="B1143" s="82" t="s">
        <v>1922</v>
      </c>
      <c r="C1143" s="82" t="s">
        <v>1939</v>
      </c>
      <c r="D1143" s="82" t="s">
        <v>1940</v>
      </c>
      <c r="E1143" s="82" t="s">
        <v>736</v>
      </c>
      <c r="F1143" s="82" t="s">
        <v>737</v>
      </c>
      <c r="G1143" s="82" t="s">
        <v>738</v>
      </c>
    </row>
    <row r="1144" spans="1:7" x14ac:dyDescent="0.15">
      <c r="A1144" s="82">
        <v>1143</v>
      </c>
      <c r="B1144" s="82" t="s">
        <v>1922</v>
      </c>
      <c r="C1144" s="82" t="s">
        <v>1939</v>
      </c>
      <c r="D1144" s="82" t="s">
        <v>1940</v>
      </c>
      <c r="E1144" s="82" t="s">
        <v>739</v>
      </c>
      <c r="F1144" s="82" t="s">
        <v>740</v>
      </c>
      <c r="G1144" s="82" t="s">
        <v>741</v>
      </c>
    </row>
    <row r="1145" spans="1:7" x14ac:dyDescent="0.15">
      <c r="A1145" s="82">
        <v>1144</v>
      </c>
      <c r="B1145" s="82" t="s">
        <v>1922</v>
      </c>
      <c r="C1145" s="82" t="s">
        <v>1941</v>
      </c>
      <c r="D1145" s="82" t="s">
        <v>1942</v>
      </c>
      <c r="E1145" s="82" t="s">
        <v>804</v>
      </c>
      <c r="F1145" s="82" t="s">
        <v>805</v>
      </c>
      <c r="G1145" s="82" t="s">
        <v>806</v>
      </c>
    </row>
    <row r="1146" spans="1:7" x14ac:dyDescent="0.15">
      <c r="A1146" s="82">
        <v>1145</v>
      </c>
      <c r="B1146" s="82" t="s">
        <v>1922</v>
      </c>
      <c r="C1146" s="82" t="s">
        <v>1941</v>
      </c>
      <c r="D1146" s="82" t="s">
        <v>1942</v>
      </c>
      <c r="E1146" s="82" t="s">
        <v>1926</v>
      </c>
      <c r="F1146" s="82" t="s">
        <v>1927</v>
      </c>
      <c r="G1146" s="82" t="s">
        <v>1928</v>
      </c>
    </row>
    <row r="1147" spans="1:7" x14ac:dyDescent="0.15">
      <c r="A1147" s="82">
        <v>1146</v>
      </c>
      <c r="B1147" s="82" t="s">
        <v>1922</v>
      </c>
      <c r="C1147" s="82" t="s">
        <v>1941</v>
      </c>
      <c r="D1147" s="82" t="s">
        <v>1942</v>
      </c>
      <c r="E1147" s="82" t="s">
        <v>726</v>
      </c>
      <c r="F1147" s="82" t="s">
        <v>727</v>
      </c>
      <c r="G1147" s="82" t="s">
        <v>728</v>
      </c>
    </row>
    <row r="1148" spans="1:7" x14ac:dyDescent="0.15">
      <c r="A1148" s="82">
        <v>1147</v>
      </c>
      <c r="B1148" s="82" t="s">
        <v>1922</v>
      </c>
      <c r="C1148" s="82" t="s">
        <v>1941</v>
      </c>
      <c r="D1148" s="82" t="s">
        <v>1942</v>
      </c>
      <c r="E1148" s="82" t="s">
        <v>813</v>
      </c>
      <c r="F1148" s="82" t="s">
        <v>814</v>
      </c>
      <c r="G1148" s="82" t="s">
        <v>815</v>
      </c>
    </row>
    <row r="1149" spans="1:7" x14ac:dyDescent="0.15">
      <c r="A1149" s="82">
        <v>1148</v>
      </c>
      <c r="B1149" s="82" t="s">
        <v>1922</v>
      </c>
      <c r="C1149" s="82" t="s">
        <v>1941</v>
      </c>
      <c r="D1149" s="82" t="s">
        <v>1942</v>
      </c>
      <c r="E1149" s="82" t="s">
        <v>736</v>
      </c>
      <c r="F1149" s="82" t="s">
        <v>737</v>
      </c>
      <c r="G1149" s="82" t="s">
        <v>738</v>
      </c>
    </row>
    <row r="1150" spans="1:7" x14ac:dyDescent="0.15">
      <c r="A1150" s="82">
        <v>1149</v>
      </c>
      <c r="B1150" s="82" t="s">
        <v>1922</v>
      </c>
      <c r="C1150" s="82" t="s">
        <v>1941</v>
      </c>
      <c r="D1150" s="82" t="s">
        <v>1942</v>
      </c>
      <c r="E1150" s="82" t="s">
        <v>739</v>
      </c>
      <c r="F1150" s="82" t="s">
        <v>740</v>
      </c>
      <c r="G1150" s="82" t="s">
        <v>741</v>
      </c>
    </row>
    <row r="1151" spans="1:7" x14ac:dyDescent="0.15">
      <c r="A1151" s="82">
        <v>1150</v>
      </c>
      <c r="B1151" s="82" t="s">
        <v>1922</v>
      </c>
      <c r="C1151" s="82" t="s">
        <v>1943</v>
      </c>
      <c r="D1151" s="82" t="s">
        <v>1944</v>
      </c>
      <c r="E1151" s="82" t="s">
        <v>804</v>
      </c>
      <c r="F1151" s="82" t="s">
        <v>805</v>
      </c>
      <c r="G1151" s="82" t="s">
        <v>806</v>
      </c>
    </row>
    <row r="1152" spans="1:7" x14ac:dyDescent="0.15">
      <c r="A1152" s="82">
        <v>1151</v>
      </c>
      <c r="B1152" s="82" t="s">
        <v>1922</v>
      </c>
      <c r="C1152" s="82" t="s">
        <v>1943</v>
      </c>
      <c r="D1152" s="82" t="s">
        <v>1944</v>
      </c>
      <c r="E1152" s="82" t="s">
        <v>726</v>
      </c>
      <c r="F1152" s="82" t="s">
        <v>727</v>
      </c>
      <c r="G1152" s="82" t="s">
        <v>728</v>
      </c>
    </row>
    <row r="1153" spans="1:7" x14ac:dyDescent="0.15">
      <c r="A1153" s="82">
        <v>1152</v>
      </c>
      <c r="B1153" s="82" t="s">
        <v>1922</v>
      </c>
      <c r="C1153" s="82" t="s">
        <v>1943</v>
      </c>
      <c r="D1153" s="82" t="s">
        <v>1944</v>
      </c>
      <c r="E1153" s="82" t="s">
        <v>1945</v>
      </c>
      <c r="F1153" s="82" t="s">
        <v>1946</v>
      </c>
      <c r="G1153" s="82" t="s">
        <v>1844</v>
      </c>
    </row>
    <row r="1154" spans="1:7" x14ac:dyDescent="0.15">
      <c r="A1154" s="82">
        <v>1153</v>
      </c>
      <c r="B1154" s="82" t="s">
        <v>1922</v>
      </c>
      <c r="C1154" s="82" t="s">
        <v>1943</v>
      </c>
      <c r="D1154" s="82" t="s">
        <v>1944</v>
      </c>
      <c r="E1154" s="82" t="s">
        <v>736</v>
      </c>
      <c r="F1154" s="82" t="s">
        <v>737</v>
      </c>
      <c r="G1154" s="82" t="s">
        <v>738</v>
      </c>
    </row>
    <row r="1155" spans="1:7" x14ac:dyDescent="0.15">
      <c r="A1155" s="82">
        <v>1154</v>
      </c>
      <c r="B1155" s="82" t="s">
        <v>1922</v>
      </c>
      <c r="C1155" s="82" t="s">
        <v>1943</v>
      </c>
      <c r="D1155" s="82" t="s">
        <v>1944</v>
      </c>
      <c r="E1155" s="82" t="s">
        <v>739</v>
      </c>
      <c r="F1155" s="82" t="s">
        <v>740</v>
      </c>
      <c r="G1155" s="82" t="s">
        <v>741</v>
      </c>
    </row>
    <row r="1156" spans="1:7" x14ac:dyDescent="0.15">
      <c r="A1156" s="82">
        <v>1155</v>
      </c>
      <c r="B1156" s="82" t="s">
        <v>1922</v>
      </c>
      <c r="C1156" s="82" t="s">
        <v>1947</v>
      </c>
      <c r="D1156" s="82" t="s">
        <v>1948</v>
      </c>
      <c r="E1156" s="82" t="s">
        <v>804</v>
      </c>
      <c r="F1156" s="82" t="s">
        <v>805</v>
      </c>
      <c r="G1156" s="82" t="s">
        <v>806</v>
      </c>
    </row>
    <row r="1157" spans="1:7" x14ac:dyDescent="0.15">
      <c r="A1157" s="82">
        <v>1156</v>
      </c>
      <c r="B1157" s="82" t="s">
        <v>1922</v>
      </c>
      <c r="C1157" s="82" t="s">
        <v>1947</v>
      </c>
      <c r="D1157" s="82" t="s">
        <v>1948</v>
      </c>
      <c r="E1157" s="82" t="s">
        <v>726</v>
      </c>
      <c r="F1157" s="82" t="s">
        <v>727</v>
      </c>
      <c r="G1157" s="82" t="s">
        <v>728</v>
      </c>
    </row>
    <row r="1158" spans="1:7" x14ac:dyDescent="0.15">
      <c r="A1158" s="82">
        <v>1157</v>
      </c>
      <c r="B1158" s="82" t="s">
        <v>1922</v>
      </c>
      <c r="C1158" s="82" t="s">
        <v>1947</v>
      </c>
      <c r="D1158" s="82" t="s">
        <v>1948</v>
      </c>
      <c r="E1158" s="82" t="s">
        <v>813</v>
      </c>
      <c r="F1158" s="82" t="s">
        <v>814</v>
      </c>
      <c r="G1158" s="82" t="s">
        <v>815</v>
      </c>
    </row>
    <row r="1159" spans="1:7" x14ac:dyDescent="0.15">
      <c r="A1159" s="82">
        <v>1158</v>
      </c>
      <c r="B1159" s="82" t="s">
        <v>1922</v>
      </c>
      <c r="C1159" s="82" t="s">
        <v>1947</v>
      </c>
      <c r="D1159" s="82" t="s">
        <v>1948</v>
      </c>
      <c r="E1159" s="82" t="s">
        <v>736</v>
      </c>
      <c r="F1159" s="82" t="s">
        <v>737</v>
      </c>
      <c r="G1159" s="82" t="s">
        <v>738</v>
      </c>
    </row>
    <row r="1160" spans="1:7" x14ac:dyDescent="0.15">
      <c r="A1160" s="82">
        <v>1159</v>
      </c>
      <c r="B1160" s="82" t="s">
        <v>1922</v>
      </c>
      <c r="C1160" s="82" t="s">
        <v>1947</v>
      </c>
      <c r="D1160" s="82" t="s">
        <v>1948</v>
      </c>
      <c r="E1160" s="82" t="s">
        <v>739</v>
      </c>
      <c r="F1160" s="82" t="s">
        <v>740</v>
      </c>
      <c r="G1160" s="82" t="s">
        <v>741</v>
      </c>
    </row>
    <row r="1161" spans="1:7" x14ac:dyDescent="0.15">
      <c r="A1161" s="82">
        <v>1160</v>
      </c>
      <c r="B1161" s="82" t="s">
        <v>1922</v>
      </c>
      <c r="C1161" s="82" t="s">
        <v>1949</v>
      </c>
      <c r="D1161" s="82" t="s">
        <v>1950</v>
      </c>
      <c r="E1161" s="82" t="s">
        <v>804</v>
      </c>
      <c r="F1161" s="82" t="s">
        <v>805</v>
      </c>
      <c r="G1161" s="82" t="s">
        <v>806</v>
      </c>
    </row>
    <row r="1162" spans="1:7" x14ac:dyDescent="0.15">
      <c r="A1162" s="82">
        <v>1161</v>
      </c>
      <c r="B1162" s="82" t="s">
        <v>1922</v>
      </c>
      <c r="C1162" s="82" t="s">
        <v>1949</v>
      </c>
      <c r="D1162" s="82" t="s">
        <v>1950</v>
      </c>
      <c r="E1162" s="82" t="s">
        <v>726</v>
      </c>
      <c r="F1162" s="82" t="s">
        <v>727</v>
      </c>
      <c r="G1162" s="82" t="s">
        <v>728</v>
      </c>
    </row>
    <row r="1163" spans="1:7" x14ac:dyDescent="0.15">
      <c r="A1163" s="82">
        <v>1162</v>
      </c>
      <c r="B1163" s="82" t="s">
        <v>1922</v>
      </c>
      <c r="C1163" s="82" t="s">
        <v>1949</v>
      </c>
      <c r="D1163" s="82" t="s">
        <v>1950</v>
      </c>
      <c r="E1163" s="82" t="s">
        <v>813</v>
      </c>
      <c r="F1163" s="82" t="s">
        <v>814</v>
      </c>
      <c r="G1163" s="82" t="s">
        <v>815</v>
      </c>
    </row>
    <row r="1164" spans="1:7" x14ac:dyDescent="0.15">
      <c r="A1164" s="82">
        <v>1163</v>
      </c>
      <c r="B1164" s="82" t="s">
        <v>1922</v>
      </c>
      <c r="C1164" s="82" t="s">
        <v>1949</v>
      </c>
      <c r="D1164" s="82" t="s">
        <v>1950</v>
      </c>
      <c r="E1164" s="82" t="s">
        <v>736</v>
      </c>
      <c r="F1164" s="82" t="s">
        <v>737</v>
      </c>
      <c r="G1164" s="82" t="s">
        <v>738</v>
      </c>
    </row>
    <row r="1165" spans="1:7" x14ac:dyDescent="0.15">
      <c r="A1165" s="82">
        <v>1164</v>
      </c>
      <c r="B1165" s="82" t="s">
        <v>1922</v>
      </c>
      <c r="C1165" s="82" t="s">
        <v>1949</v>
      </c>
      <c r="D1165" s="82" t="s">
        <v>1950</v>
      </c>
      <c r="E1165" s="82" t="s">
        <v>739</v>
      </c>
      <c r="F1165" s="82" t="s">
        <v>740</v>
      </c>
      <c r="G1165" s="82" t="s">
        <v>741</v>
      </c>
    </row>
    <row r="1166" spans="1:7" x14ac:dyDescent="0.15">
      <c r="A1166" s="82">
        <v>1165</v>
      </c>
      <c r="B1166" s="82" t="s">
        <v>1951</v>
      </c>
      <c r="C1166" s="82" t="s">
        <v>1953</v>
      </c>
      <c r="D1166" s="82" t="s">
        <v>1954</v>
      </c>
      <c r="E1166" s="82" t="s">
        <v>726</v>
      </c>
      <c r="F1166" s="82" t="s">
        <v>727</v>
      </c>
      <c r="G1166" s="82" t="s">
        <v>728</v>
      </c>
    </row>
    <row r="1167" spans="1:7" x14ac:dyDescent="0.15">
      <c r="A1167" s="82">
        <v>1166</v>
      </c>
      <c r="B1167" s="82" t="s">
        <v>1951</v>
      </c>
      <c r="C1167" s="82" t="s">
        <v>1953</v>
      </c>
      <c r="D1167" s="82" t="s">
        <v>1954</v>
      </c>
      <c r="E1167" s="82" t="s">
        <v>736</v>
      </c>
      <c r="F1167" s="82" t="s">
        <v>737</v>
      </c>
      <c r="G1167" s="82" t="s">
        <v>738</v>
      </c>
    </row>
    <row r="1168" spans="1:7" x14ac:dyDescent="0.15">
      <c r="A1168" s="82">
        <v>1167</v>
      </c>
      <c r="B1168" s="82" t="s">
        <v>1951</v>
      </c>
      <c r="C1168" s="82" t="s">
        <v>1953</v>
      </c>
      <c r="D1168" s="82" t="s">
        <v>1954</v>
      </c>
      <c r="E1168" s="82" t="s">
        <v>739</v>
      </c>
      <c r="F1168" s="82" t="s">
        <v>740</v>
      </c>
      <c r="G1168" s="82" t="s">
        <v>741</v>
      </c>
    </row>
    <row r="1169" spans="1:7" x14ac:dyDescent="0.15">
      <c r="A1169" s="82">
        <v>1168</v>
      </c>
      <c r="B1169" s="82" t="s">
        <v>1951</v>
      </c>
      <c r="C1169" s="82" t="s">
        <v>1955</v>
      </c>
      <c r="D1169" s="82" t="s">
        <v>1956</v>
      </c>
      <c r="E1169" s="82" t="s">
        <v>726</v>
      </c>
      <c r="F1169" s="82" t="s">
        <v>727</v>
      </c>
      <c r="G1169" s="82" t="s">
        <v>728</v>
      </c>
    </row>
    <row r="1170" spans="1:7" x14ac:dyDescent="0.15">
      <c r="A1170" s="82">
        <v>1169</v>
      </c>
      <c r="B1170" s="82" t="s">
        <v>1951</v>
      </c>
      <c r="C1170" s="82" t="s">
        <v>1955</v>
      </c>
      <c r="D1170" s="82" t="s">
        <v>1956</v>
      </c>
      <c r="E1170" s="82" t="s">
        <v>1957</v>
      </c>
      <c r="F1170" s="82" t="s">
        <v>1958</v>
      </c>
      <c r="G1170" s="82" t="s">
        <v>1959</v>
      </c>
    </row>
    <row r="1171" spans="1:7" x14ac:dyDescent="0.15">
      <c r="A1171" s="82">
        <v>1170</v>
      </c>
      <c r="B1171" s="82" t="s">
        <v>1951</v>
      </c>
      <c r="C1171" s="82" t="s">
        <v>1955</v>
      </c>
      <c r="D1171" s="82" t="s">
        <v>1956</v>
      </c>
      <c r="E1171" s="82" t="s">
        <v>776</v>
      </c>
      <c r="F1171" s="82" t="s">
        <v>777</v>
      </c>
      <c r="G1171" s="82" t="s">
        <v>778</v>
      </c>
    </row>
    <row r="1172" spans="1:7" x14ac:dyDescent="0.15">
      <c r="A1172" s="82">
        <v>1171</v>
      </c>
      <c r="B1172" s="82" t="s">
        <v>1951</v>
      </c>
      <c r="C1172" s="82" t="s">
        <v>1955</v>
      </c>
      <c r="D1172" s="82" t="s">
        <v>1956</v>
      </c>
      <c r="E1172" s="82" t="s">
        <v>1960</v>
      </c>
      <c r="F1172" s="82" t="s">
        <v>777</v>
      </c>
      <c r="G1172" s="82" t="s">
        <v>1961</v>
      </c>
    </row>
    <row r="1173" spans="1:7" x14ac:dyDescent="0.15">
      <c r="A1173" s="82">
        <v>1172</v>
      </c>
      <c r="B1173" s="82" t="s">
        <v>1951</v>
      </c>
      <c r="C1173" s="82" t="s">
        <v>1955</v>
      </c>
      <c r="D1173" s="82" t="s">
        <v>1956</v>
      </c>
      <c r="E1173" s="82" t="s">
        <v>736</v>
      </c>
      <c r="F1173" s="82" t="s">
        <v>737</v>
      </c>
      <c r="G1173" s="82" t="s">
        <v>738</v>
      </c>
    </row>
    <row r="1174" spans="1:7" x14ac:dyDescent="0.15">
      <c r="A1174" s="82">
        <v>1173</v>
      </c>
      <c r="B1174" s="82" t="s">
        <v>1951</v>
      </c>
      <c r="C1174" s="82" t="s">
        <v>1955</v>
      </c>
      <c r="D1174" s="82" t="s">
        <v>1956</v>
      </c>
      <c r="E1174" s="82" t="s">
        <v>739</v>
      </c>
      <c r="F1174" s="82" t="s">
        <v>740</v>
      </c>
      <c r="G1174" s="82" t="s">
        <v>741</v>
      </c>
    </row>
    <row r="1175" spans="1:7" x14ac:dyDescent="0.15">
      <c r="A1175" s="82">
        <v>1174</v>
      </c>
      <c r="B1175" s="82" t="s">
        <v>1951</v>
      </c>
      <c r="C1175" s="82" t="s">
        <v>1962</v>
      </c>
      <c r="D1175" s="82" t="s">
        <v>1963</v>
      </c>
      <c r="E1175" s="82" t="s">
        <v>843</v>
      </c>
      <c r="F1175" s="82" t="s">
        <v>844</v>
      </c>
      <c r="G1175" s="82" t="s">
        <v>845</v>
      </c>
    </row>
    <row r="1176" spans="1:7" x14ac:dyDescent="0.15">
      <c r="A1176" s="82">
        <v>1175</v>
      </c>
      <c r="B1176" s="82" t="s">
        <v>1951</v>
      </c>
      <c r="C1176" s="82" t="s">
        <v>1962</v>
      </c>
      <c r="D1176" s="82" t="s">
        <v>1963</v>
      </c>
      <c r="E1176" s="82" t="s">
        <v>726</v>
      </c>
      <c r="F1176" s="82" t="s">
        <v>727</v>
      </c>
      <c r="G1176" s="82" t="s">
        <v>728</v>
      </c>
    </row>
    <row r="1177" spans="1:7" x14ac:dyDescent="0.15">
      <c r="A1177" s="82">
        <v>1176</v>
      </c>
      <c r="B1177" s="82" t="s">
        <v>1951</v>
      </c>
      <c r="C1177" s="82" t="s">
        <v>1962</v>
      </c>
      <c r="D1177" s="82" t="s">
        <v>1963</v>
      </c>
      <c r="E1177" s="82" t="s">
        <v>1964</v>
      </c>
      <c r="F1177" s="82" t="s">
        <v>1965</v>
      </c>
      <c r="G1177" s="82" t="s">
        <v>1959</v>
      </c>
    </row>
    <row r="1178" spans="1:7" x14ac:dyDescent="0.15">
      <c r="A1178" s="82">
        <v>1177</v>
      </c>
      <c r="B1178" s="82" t="s">
        <v>1951</v>
      </c>
      <c r="C1178" s="82" t="s">
        <v>1962</v>
      </c>
      <c r="D1178" s="82" t="s">
        <v>1963</v>
      </c>
      <c r="E1178" s="82" t="s">
        <v>1957</v>
      </c>
      <c r="F1178" s="82" t="s">
        <v>1958</v>
      </c>
      <c r="G1178" s="82" t="s">
        <v>1959</v>
      </c>
    </row>
    <row r="1179" spans="1:7" x14ac:dyDescent="0.15">
      <c r="A1179" s="82">
        <v>1178</v>
      </c>
      <c r="B1179" s="82" t="s">
        <v>1951</v>
      </c>
      <c r="C1179" s="82" t="s">
        <v>1962</v>
      </c>
      <c r="D1179" s="82" t="s">
        <v>1963</v>
      </c>
      <c r="E1179" s="82" t="s">
        <v>1207</v>
      </c>
      <c r="F1179" s="82" t="s">
        <v>1208</v>
      </c>
      <c r="G1179" s="82" t="s">
        <v>1156</v>
      </c>
    </row>
    <row r="1180" spans="1:7" x14ac:dyDescent="0.15">
      <c r="A1180" s="82">
        <v>1179</v>
      </c>
      <c r="B1180" s="82" t="s">
        <v>1951</v>
      </c>
      <c r="C1180" s="82" t="s">
        <v>1962</v>
      </c>
      <c r="D1180" s="82" t="s">
        <v>1963</v>
      </c>
      <c r="E1180" s="82" t="s">
        <v>813</v>
      </c>
      <c r="F1180" s="82" t="s">
        <v>814</v>
      </c>
      <c r="G1180" s="82" t="s">
        <v>815</v>
      </c>
    </row>
    <row r="1181" spans="1:7" x14ac:dyDescent="0.15">
      <c r="A1181" s="82">
        <v>1180</v>
      </c>
      <c r="B1181" s="82" t="s">
        <v>1951</v>
      </c>
      <c r="C1181" s="82" t="s">
        <v>1962</v>
      </c>
      <c r="D1181" s="82" t="s">
        <v>1963</v>
      </c>
      <c r="E1181" s="82" t="s">
        <v>1966</v>
      </c>
      <c r="F1181" s="82" t="s">
        <v>1967</v>
      </c>
      <c r="G1181" s="82" t="s">
        <v>1959</v>
      </c>
    </row>
    <row r="1182" spans="1:7" x14ac:dyDescent="0.15">
      <c r="A1182" s="82">
        <v>1181</v>
      </c>
      <c r="B1182" s="82" t="s">
        <v>1951</v>
      </c>
      <c r="C1182" s="82" t="s">
        <v>1962</v>
      </c>
      <c r="D1182" s="82" t="s">
        <v>1963</v>
      </c>
      <c r="E1182" s="82" t="s">
        <v>1968</v>
      </c>
      <c r="F1182" s="82" t="s">
        <v>1969</v>
      </c>
      <c r="G1182" s="82" t="s">
        <v>1959</v>
      </c>
    </row>
    <row r="1183" spans="1:7" x14ac:dyDescent="0.15">
      <c r="A1183" s="82">
        <v>1182</v>
      </c>
      <c r="B1183" s="82" t="s">
        <v>1951</v>
      </c>
      <c r="C1183" s="82" t="s">
        <v>1962</v>
      </c>
      <c r="D1183" s="82" t="s">
        <v>1963</v>
      </c>
      <c r="E1183" s="82" t="s">
        <v>736</v>
      </c>
      <c r="F1183" s="82" t="s">
        <v>737</v>
      </c>
      <c r="G1183" s="82" t="s">
        <v>738</v>
      </c>
    </row>
    <row r="1184" spans="1:7" x14ac:dyDescent="0.15">
      <c r="A1184" s="82">
        <v>1183</v>
      </c>
      <c r="B1184" s="82" t="s">
        <v>1951</v>
      </c>
      <c r="C1184" s="82" t="s">
        <v>1962</v>
      </c>
      <c r="D1184" s="82" t="s">
        <v>1963</v>
      </c>
      <c r="E1184" s="82" t="s">
        <v>739</v>
      </c>
      <c r="F1184" s="82" t="s">
        <v>740</v>
      </c>
      <c r="G1184" s="82" t="s">
        <v>741</v>
      </c>
    </row>
    <row r="1185" spans="1:7" x14ac:dyDescent="0.15">
      <c r="A1185" s="82">
        <v>1184</v>
      </c>
      <c r="B1185" s="82" t="s">
        <v>1951</v>
      </c>
      <c r="C1185" s="82" t="s">
        <v>1970</v>
      </c>
      <c r="D1185" s="82" t="s">
        <v>1971</v>
      </c>
      <c r="E1185" s="82" t="s">
        <v>843</v>
      </c>
      <c r="F1185" s="82" t="s">
        <v>844</v>
      </c>
      <c r="G1185" s="82" t="s">
        <v>845</v>
      </c>
    </row>
    <row r="1186" spans="1:7" x14ac:dyDescent="0.15">
      <c r="A1186" s="82">
        <v>1185</v>
      </c>
      <c r="B1186" s="82" t="s">
        <v>1951</v>
      </c>
      <c r="C1186" s="82" t="s">
        <v>1970</v>
      </c>
      <c r="D1186" s="82" t="s">
        <v>1971</v>
      </c>
      <c r="E1186" s="82" t="s">
        <v>726</v>
      </c>
      <c r="F1186" s="82" t="s">
        <v>727</v>
      </c>
      <c r="G1186" s="82" t="s">
        <v>728</v>
      </c>
    </row>
    <row r="1187" spans="1:7" x14ac:dyDescent="0.15">
      <c r="A1187" s="82">
        <v>1186</v>
      </c>
      <c r="B1187" s="82" t="s">
        <v>1951</v>
      </c>
      <c r="C1187" s="82" t="s">
        <v>1970</v>
      </c>
      <c r="D1187" s="82" t="s">
        <v>1971</v>
      </c>
      <c r="E1187" s="82" t="s">
        <v>1957</v>
      </c>
      <c r="F1187" s="82" t="s">
        <v>1958</v>
      </c>
      <c r="G1187" s="82" t="s">
        <v>1959</v>
      </c>
    </row>
    <row r="1188" spans="1:7" x14ac:dyDescent="0.15">
      <c r="A1188" s="82">
        <v>1187</v>
      </c>
      <c r="B1188" s="82" t="s">
        <v>1951</v>
      </c>
      <c r="C1188" s="82" t="s">
        <v>1970</v>
      </c>
      <c r="D1188" s="82" t="s">
        <v>1971</v>
      </c>
      <c r="E1188" s="82" t="s">
        <v>813</v>
      </c>
      <c r="F1188" s="82" t="s">
        <v>814</v>
      </c>
      <c r="G1188" s="82" t="s">
        <v>815</v>
      </c>
    </row>
    <row r="1189" spans="1:7" x14ac:dyDescent="0.15">
      <c r="A1189" s="82">
        <v>1188</v>
      </c>
      <c r="B1189" s="82" t="s">
        <v>1951</v>
      </c>
      <c r="C1189" s="82" t="s">
        <v>1970</v>
      </c>
      <c r="D1189" s="82" t="s">
        <v>1971</v>
      </c>
      <c r="E1189" s="82" t="s">
        <v>736</v>
      </c>
      <c r="F1189" s="82" t="s">
        <v>737</v>
      </c>
      <c r="G1189" s="82" t="s">
        <v>738</v>
      </c>
    </row>
    <row r="1190" spans="1:7" x14ac:dyDescent="0.15">
      <c r="A1190" s="82">
        <v>1189</v>
      </c>
      <c r="B1190" s="82" t="s">
        <v>1951</v>
      </c>
      <c r="C1190" s="82" t="s">
        <v>1970</v>
      </c>
      <c r="D1190" s="82" t="s">
        <v>1971</v>
      </c>
      <c r="E1190" s="82" t="s">
        <v>739</v>
      </c>
      <c r="F1190" s="82" t="s">
        <v>740</v>
      </c>
      <c r="G1190" s="82" t="s">
        <v>741</v>
      </c>
    </row>
    <row r="1191" spans="1:7" x14ac:dyDescent="0.15">
      <c r="A1191" s="82">
        <v>1190</v>
      </c>
      <c r="B1191" s="82" t="s">
        <v>1972</v>
      </c>
      <c r="C1191" s="82" t="s">
        <v>1974</v>
      </c>
      <c r="D1191" s="82" t="s">
        <v>1975</v>
      </c>
      <c r="E1191" s="82" t="s">
        <v>1976</v>
      </c>
      <c r="F1191" s="82" t="s">
        <v>1977</v>
      </c>
      <c r="G1191" s="82" t="s">
        <v>1978</v>
      </c>
    </row>
    <row r="1192" spans="1:7" x14ac:dyDescent="0.15">
      <c r="A1192" s="82">
        <v>1191</v>
      </c>
      <c r="B1192" s="82" t="s">
        <v>1972</v>
      </c>
      <c r="C1192" s="82" t="s">
        <v>1974</v>
      </c>
      <c r="D1192" s="82" t="s">
        <v>1975</v>
      </c>
      <c r="E1192" s="82" t="s">
        <v>726</v>
      </c>
      <c r="F1192" s="82" t="s">
        <v>727</v>
      </c>
      <c r="G1192" s="82" t="s">
        <v>728</v>
      </c>
    </row>
    <row r="1193" spans="1:7" x14ac:dyDescent="0.15">
      <c r="A1193" s="82">
        <v>1192</v>
      </c>
      <c r="B1193" s="82" t="s">
        <v>1972</v>
      </c>
      <c r="C1193" s="82" t="s">
        <v>1974</v>
      </c>
      <c r="D1193" s="82" t="s">
        <v>1975</v>
      </c>
      <c r="E1193" s="82" t="s">
        <v>736</v>
      </c>
      <c r="F1193" s="82" t="s">
        <v>737</v>
      </c>
      <c r="G1193" s="82" t="s">
        <v>738</v>
      </c>
    </row>
    <row r="1194" spans="1:7" x14ac:dyDescent="0.15">
      <c r="A1194" s="82">
        <v>1193</v>
      </c>
      <c r="B1194" s="82" t="s">
        <v>1972</v>
      </c>
      <c r="C1194" s="82" t="s">
        <v>1974</v>
      </c>
      <c r="D1194" s="82" t="s">
        <v>1975</v>
      </c>
      <c r="E1194" s="82" t="s">
        <v>739</v>
      </c>
      <c r="F1194" s="82" t="s">
        <v>740</v>
      </c>
      <c r="G1194" s="82" t="s">
        <v>741</v>
      </c>
    </row>
    <row r="1195" spans="1:7" x14ac:dyDescent="0.15">
      <c r="A1195" s="82">
        <v>1194</v>
      </c>
      <c r="B1195" s="82" t="s">
        <v>1972</v>
      </c>
      <c r="C1195" s="82" t="s">
        <v>1979</v>
      </c>
      <c r="D1195" s="82" t="s">
        <v>1980</v>
      </c>
      <c r="E1195" s="82" t="s">
        <v>1976</v>
      </c>
      <c r="F1195" s="82" t="s">
        <v>1977</v>
      </c>
      <c r="G1195" s="82" t="s">
        <v>1978</v>
      </c>
    </row>
    <row r="1196" spans="1:7" x14ac:dyDescent="0.15">
      <c r="A1196" s="82">
        <v>1195</v>
      </c>
      <c r="B1196" s="82" t="s">
        <v>1972</v>
      </c>
      <c r="C1196" s="82" t="s">
        <v>1979</v>
      </c>
      <c r="D1196" s="82" t="s">
        <v>1980</v>
      </c>
      <c r="E1196" s="82" t="s">
        <v>726</v>
      </c>
      <c r="F1196" s="82" t="s">
        <v>727</v>
      </c>
      <c r="G1196" s="82" t="s">
        <v>728</v>
      </c>
    </row>
    <row r="1197" spans="1:7" x14ac:dyDescent="0.15">
      <c r="A1197" s="82">
        <v>1196</v>
      </c>
      <c r="B1197" s="82" t="s">
        <v>1972</v>
      </c>
      <c r="C1197" s="82" t="s">
        <v>1979</v>
      </c>
      <c r="D1197" s="82" t="s">
        <v>1980</v>
      </c>
      <c r="E1197" s="82" t="s">
        <v>736</v>
      </c>
      <c r="F1197" s="82" t="s">
        <v>737</v>
      </c>
      <c r="G1197" s="82" t="s">
        <v>738</v>
      </c>
    </row>
    <row r="1198" spans="1:7" x14ac:dyDescent="0.15">
      <c r="A1198" s="82">
        <v>1197</v>
      </c>
      <c r="B1198" s="82" t="s">
        <v>1972</v>
      </c>
      <c r="C1198" s="82" t="s">
        <v>1979</v>
      </c>
      <c r="D1198" s="82" t="s">
        <v>1980</v>
      </c>
      <c r="E1198" s="82" t="s">
        <v>739</v>
      </c>
      <c r="F1198" s="82" t="s">
        <v>740</v>
      </c>
      <c r="G1198" s="82" t="s">
        <v>741</v>
      </c>
    </row>
    <row r="1199" spans="1:7" x14ac:dyDescent="0.15">
      <c r="A1199" s="82">
        <v>1198</v>
      </c>
      <c r="B1199" s="82" t="s">
        <v>1972</v>
      </c>
      <c r="C1199" s="82" t="s">
        <v>1981</v>
      </c>
      <c r="D1199" s="82" t="s">
        <v>1982</v>
      </c>
      <c r="E1199" s="82" t="s">
        <v>1976</v>
      </c>
      <c r="F1199" s="82" t="s">
        <v>1977</v>
      </c>
      <c r="G1199" s="82" t="s">
        <v>1978</v>
      </c>
    </row>
    <row r="1200" spans="1:7" x14ac:dyDescent="0.15">
      <c r="A1200" s="82">
        <v>1199</v>
      </c>
      <c r="B1200" s="82" t="s">
        <v>1972</v>
      </c>
      <c r="C1200" s="82" t="s">
        <v>1981</v>
      </c>
      <c r="D1200" s="82" t="s">
        <v>1982</v>
      </c>
      <c r="E1200" s="82" t="s">
        <v>726</v>
      </c>
      <c r="F1200" s="82" t="s">
        <v>727</v>
      </c>
      <c r="G1200" s="82" t="s">
        <v>728</v>
      </c>
    </row>
    <row r="1201" spans="1:7" x14ac:dyDescent="0.15">
      <c r="A1201" s="82">
        <v>1200</v>
      </c>
      <c r="B1201" s="82" t="s">
        <v>1972</v>
      </c>
      <c r="C1201" s="82" t="s">
        <v>1981</v>
      </c>
      <c r="D1201" s="82" t="s">
        <v>1982</v>
      </c>
      <c r="E1201" s="82" t="s">
        <v>736</v>
      </c>
      <c r="F1201" s="82" t="s">
        <v>737</v>
      </c>
      <c r="G1201" s="82" t="s">
        <v>738</v>
      </c>
    </row>
    <row r="1202" spans="1:7" x14ac:dyDescent="0.15">
      <c r="A1202" s="82">
        <v>1201</v>
      </c>
      <c r="B1202" s="82" t="s">
        <v>1972</v>
      </c>
      <c r="C1202" s="82" t="s">
        <v>1981</v>
      </c>
      <c r="D1202" s="82" t="s">
        <v>1982</v>
      </c>
      <c r="E1202" s="82" t="s">
        <v>739</v>
      </c>
      <c r="F1202" s="82" t="s">
        <v>740</v>
      </c>
      <c r="G1202" s="82" t="s">
        <v>741</v>
      </c>
    </row>
    <row r="1203" spans="1:7" x14ac:dyDescent="0.15">
      <c r="A1203" s="82">
        <v>1202</v>
      </c>
      <c r="B1203" s="82" t="s">
        <v>1972</v>
      </c>
      <c r="C1203" s="82" t="s">
        <v>1983</v>
      </c>
      <c r="D1203" s="82" t="s">
        <v>1984</v>
      </c>
      <c r="E1203" s="82" t="s">
        <v>1976</v>
      </c>
      <c r="F1203" s="82" t="s">
        <v>1977</v>
      </c>
      <c r="G1203" s="82" t="s">
        <v>1978</v>
      </c>
    </row>
    <row r="1204" spans="1:7" x14ac:dyDescent="0.15">
      <c r="A1204" s="82">
        <v>1203</v>
      </c>
      <c r="B1204" s="82" t="s">
        <v>1972</v>
      </c>
      <c r="C1204" s="82" t="s">
        <v>1983</v>
      </c>
      <c r="D1204" s="82" t="s">
        <v>1984</v>
      </c>
      <c r="E1204" s="82" t="s">
        <v>726</v>
      </c>
      <c r="F1204" s="82" t="s">
        <v>727</v>
      </c>
      <c r="G1204" s="82" t="s">
        <v>728</v>
      </c>
    </row>
    <row r="1205" spans="1:7" x14ac:dyDescent="0.15">
      <c r="A1205" s="82">
        <v>1204</v>
      </c>
      <c r="B1205" s="82" t="s">
        <v>1972</v>
      </c>
      <c r="C1205" s="82" t="s">
        <v>1983</v>
      </c>
      <c r="D1205" s="82" t="s">
        <v>1984</v>
      </c>
      <c r="E1205" s="82" t="s">
        <v>736</v>
      </c>
      <c r="F1205" s="82" t="s">
        <v>737</v>
      </c>
      <c r="G1205" s="82" t="s">
        <v>738</v>
      </c>
    </row>
    <row r="1206" spans="1:7" x14ac:dyDescent="0.15">
      <c r="A1206" s="82">
        <v>1205</v>
      </c>
      <c r="B1206" s="82" t="s">
        <v>1972</v>
      </c>
      <c r="C1206" s="82" t="s">
        <v>1983</v>
      </c>
      <c r="D1206" s="82" t="s">
        <v>1984</v>
      </c>
      <c r="E1206" s="82" t="s">
        <v>739</v>
      </c>
      <c r="F1206" s="82" t="s">
        <v>740</v>
      </c>
      <c r="G1206" s="82" t="s">
        <v>741</v>
      </c>
    </row>
    <row r="1207" spans="1:7" x14ac:dyDescent="0.15">
      <c r="A1207" s="82">
        <v>1206</v>
      </c>
      <c r="B1207" s="82" t="s">
        <v>1972</v>
      </c>
      <c r="C1207" s="82" t="s">
        <v>1985</v>
      </c>
      <c r="D1207" s="82" t="s">
        <v>1986</v>
      </c>
      <c r="E1207" s="82" t="s">
        <v>1976</v>
      </c>
      <c r="F1207" s="82" t="s">
        <v>1977</v>
      </c>
      <c r="G1207" s="82" t="s">
        <v>1978</v>
      </c>
    </row>
    <row r="1208" spans="1:7" x14ac:dyDescent="0.15">
      <c r="A1208" s="82">
        <v>1207</v>
      </c>
      <c r="B1208" s="82" t="s">
        <v>1972</v>
      </c>
      <c r="C1208" s="82" t="s">
        <v>1985</v>
      </c>
      <c r="D1208" s="82" t="s">
        <v>1986</v>
      </c>
      <c r="E1208" s="82" t="s">
        <v>726</v>
      </c>
      <c r="F1208" s="82" t="s">
        <v>727</v>
      </c>
      <c r="G1208" s="82" t="s">
        <v>728</v>
      </c>
    </row>
    <row r="1209" spans="1:7" x14ac:dyDescent="0.15">
      <c r="A1209" s="82">
        <v>1208</v>
      </c>
      <c r="B1209" s="82" t="s">
        <v>1972</v>
      </c>
      <c r="C1209" s="82" t="s">
        <v>1985</v>
      </c>
      <c r="D1209" s="82" t="s">
        <v>1986</v>
      </c>
      <c r="E1209" s="82" t="s">
        <v>736</v>
      </c>
      <c r="F1209" s="82" t="s">
        <v>737</v>
      </c>
      <c r="G1209" s="82" t="s">
        <v>738</v>
      </c>
    </row>
    <row r="1210" spans="1:7" x14ac:dyDescent="0.15">
      <c r="A1210" s="82">
        <v>1209</v>
      </c>
      <c r="B1210" s="82" t="s">
        <v>1972</v>
      </c>
      <c r="C1210" s="82" t="s">
        <v>1985</v>
      </c>
      <c r="D1210" s="82" t="s">
        <v>1986</v>
      </c>
      <c r="E1210" s="82" t="s">
        <v>739</v>
      </c>
      <c r="F1210" s="82" t="s">
        <v>740</v>
      </c>
      <c r="G1210" s="82" t="s">
        <v>741</v>
      </c>
    </row>
    <row r="1211" spans="1:7" x14ac:dyDescent="0.15">
      <c r="A1211" s="82">
        <v>1210</v>
      </c>
      <c r="B1211" s="82" t="s">
        <v>1972</v>
      </c>
      <c r="C1211" s="82" t="s">
        <v>1987</v>
      </c>
      <c r="D1211" s="82" t="s">
        <v>1988</v>
      </c>
      <c r="E1211" s="82" t="s">
        <v>1976</v>
      </c>
      <c r="F1211" s="82" t="s">
        <v>1977</v>
      </c>
      <c r="G1211" s="82" t="s">
        <v>1978</v>
      </c>
    </row>
    <row r="1212" spans="1:7" x14ac:dyDescent="0.15">
      <c r="A1212" s="82">
        <v>1211</v>
      </c>
      <c r="B1212" s="82" t="s">
        <v>1972</v>
      </c>
      <c r="C1212" s="82" t="s">
        <v>1987</v>
      </c>
      <c r="D1212" s="82" t="s">
        <v>1988</v>
      </c>
      <c r="E1212" s="82" t="s">
        <v>726</v>
      </c>
      <c r="F1212" s="82" t="s">
        <v>727</v>
      </c>
      <c r="G1212" s="82" t="s">
        <v>728</v>
      </c>
    </row>
    <row r="1213" spans="1:7" x14ac:dyDescent="0.15">
      <c r="A1213" s="82">
        <v>1212</v>
      </c>
      <c r="B1213" s="82" t="s">
        <v>1972</v>
      </c>
      <c r="C1213" s="82" t="s">
        <v>1987</v>
      </c>
      <c r="D1213" s="82" t="s">
        <v>1988</v>
      </c>
      <c r="E1213" s="82" t="s">
        <v>736</v>
      </c>
      <c r="F1213" s="82" t="s">
        <v>737</v>
      </c>
      <c r="G1213" s="82" t="s">
        <v>738</v>
      </c>
    </row>
    <row r="1214" spans="1:7" x14ac:dyDescent="0.15">
      <c r="A1214" s="82">
        <v>1213</v>
      </c>
      <c r="B1214" s="82" t="s">
        <v>1972</v>
      </c>
      <c r="C1214" s="82" t="s">
        <v>1987</v>
      </c>
      <c r="D1214" s="82" t="s">
        <v>1988</v>
      </c>
      <c r="E1214" s="82" t="s">
        <v>739</v>
      </c>
      <c r="F1214" s="82" t="s">
        <v>740</v>
      </c>
      <c r="G1214" s="82" t="s">
        <v>741</v>
      </c>
    </row>
    <row r="1215" spans="1:7" x14ac:dyDescent="0.15">
      <c r="A1215" s="82">
        <v>1214</v>
      </c>
      <c r="B1215" s="82" t="s">
        <v>1972</v>
      </c>
      <c r="C1215" s="82" t="s">
        <v>1660</v>
      </c>
      <c r="D1215" s="82" t="s">
        <v>1989</v>
      </c>
      <c r="E1215" s="82" t="s">
        <v>1976</v>
      </c>
      <c r="F1215" s="82" t="s">
        <v>1977</v>
      </c>
      <c r="G1215" s="82" t="s">
        <v>1978</v>
      </c>
    </row>
    <row r="1216" spans="1:7" x14ac:dyDescent="0.15">
      <c r="A1216" s="82">
        <v>1215</v>
      </c>
      <c r="B1216" s="82" t="s">
        <v>1972</v>
      </c>
      <c r="C1216" s="82" t="s">
        <v>1660</v>
      </c>
      <c r="D1216" s="82" t="s">
        <v>1989</v>
      </c>
      <c r="E1216" s="82" t="s">
        <v>726</v>
      </c>
      <c r="F1216" s="82" t="s">
        <v>727</v>
      </c>
      <c r="G1216" s="82" t="s">
        <v>728</v>
      </c>
    </row>
    <row r="1217" spans="1:7" x14ac:dyDescent="0.15">
      <c r="A1217" s="82">
        <v>1216</v>
      </c>
      <c r="B1217" s="82" t="s">
        <v>1972</v>
      </c>
      <c r="C1217" s="82" t="s">
        <v>1660</v>
      </c>
      <c r="D1217" s="82" t="s">
        <v>1989</v>
      </c>
      <c r="E1217" s="82" t="s">
        <v>736</v>
      </c>
      <c r="F1217" s="82" t="s">
        <v>737</v>
      </c>
      <c r="G1217" s="82" t="s">
        <v>738</v>
      </c>
    </row>
    <row r="1218" spans="1:7" x14ac:dyDescent="0.15">
      <c r="A1218" s="82">
        <v>1217</v>
      </c>
      <c r="B1218" s="82" t="s">
        <v>1972</v>
      </c>
      <c r="C1218" s="82" t="s">
        <v>1660</v>
      </c>
      <c r="D1218" s="82" t="s">
        <v>1989</v>
      </c>
      <c r="E1218" s="82" t="s">
        <v>739</v>
      </c>
      <c r="F1218" s="82" t="s">
        <v>740</v>
      </c>
      <c r="G1218" s="82" t="s">
        <v>741</v>
      </c>
    </row>
    <row r="1219" spans="1:7" x14ac:dyDescent="0.15">
      <c r="A1219" s="82">
        <v>1218</v>
      </c>
      <c r="B1219" s="82" t="s">
        <v>1972</v>
      </c>
      <c r="C1219" s="82" t="s">
        <v>1990</v>
      </c>
      <c r="D1219" s="82" t="s">
        <v>1991</v>
      </c>
      <c r="E1219" s="82" t="s">
        <v>1976</v>
      </c>
      <c r="F1219" s="82" t="s">
        <v>1977</v>
      </c>
      <c r="G1219" s="82" t="s">
        <v>1978</v>
      </c>
    </row>
    <row r="1220" spans="1:7" x14ac:dyDescent="0.15">
      <c r="A1220" s="82">
        <v>1219</v>
      </c>
      <c r="B1220" s="82" t="s">
        <v>1972</v>
      </c>
      <c r="C1220" s="82" t="s">
        <v>1990</v>
      </c>
      <c r="D1220" s="82" t="s">
        <v>1991</v>
      </c>
      <c r="E1220" s="82" t="s">
        <v>726</v>
      </c>
      <c r="F1220" s="82" t="s">
        <v>727</v>
      </c>
      <c r="G1220" s="82" t="s">
        <v>728</v>
      </c>
    </row>
    <row r="1221" spans="1:7" x14ac:dyDescent="0.15">
      <c r="A1221" s="82">
        <v>1220</v>
      </c>
      <c r="B1221" s="82" t="s">
        <v>1972</v>
      </c>
      <c r="C1221" s="82" t="s">
        <v>1990</v>
      </c>
      <c r="D1221" s="82" t="s">
        <v>1991</v>
      </c>
      <c r="E1221" s="82" t="s">
        <v>736</v>
      </c>
      <c r="F1221" s="82" t="s">
        <v>737</v>
      </c>
      <c r="G1221" s="82" t="s">
        <v>738</v>
      </c>
    </row>
    <row r="1222" spans="1:7" x14ac:dyDescent="0.15">
      <c r="A1222" s="82">
        <v>1221</v>
      </c>
      <c r="B1222" s="82" t="s">
        <v>1972</v>
      </c>
      <c r="C1222" s="82" t="s">
        <v>1990</v>
      </c>
      <c r="D1222" s="82" t="s">
        <v>1991</v>
      </c>
      <c r="E1222" s="82" t="s">
        <v>739</v>
      </c>
      <c r="F1222" s="82" t="s">
        <v>740</v>
      </c>
      <c r="G1222" s="82" t="s">
        <v>741</v>
      </c>
    </row>
    <row r="1223" spans="1:7" x14ac:dyDescent="0.15">
      <c r="A1223" s="82">
        <v>1222</v>
      </c>
      <c r="B1223" s="82" t="s">
        <v>1972</v>
      </c>
      <c r="C1223" s="82" t="s">
        <v>1992</v>
      </c>
      <c r="D1223" s="82" t="s">
        <v>1993</v>
      </c>
      <c r="E1223" s="82" t="s">
        <v>1994</v>
      </c>
      <c r="F1223" s="82" t="s">
        <v>1995</v>
      </c>
      <c r="G1223" s="82" t="s">
        <v>1978</v>
      </c>
    </row>
    <row r="1224" spans="1:7" x14ac:dyDescent="0.15">
      <c r="A1224" s="82">
        <v>1223</v>
      </c>
      <c r="B1224" s="82" t="s">
        <v>1972</v>
      </c>
      <c r="C1224" s="82" t="s">
        <v>1992</v>
      </c>
      <c r="D1224" s="82" t="s">
        <v>1993</v>
      </c>
      <c r="E1224" s="82" t="s">
        <v>726</v>
      </c>
      <c r="F1224" s="82" t="s">
        <v>727</v>
      </c>
      <c r="G1224" s="82" t="s">
        <v>728</v>
      </c>
    </row>
    <row r="1225" spans="1:7" x14ac:dyDescent="0.15">
      <c r="A1225" s="82">
        <v>1224</v>
      </c>
      <c r="B1225" s="82" t="s">
        <v>1972</v>
      </c>
      <c r="C1225" s="82" t="s">
        <v>1992</v>
      </c>
      <c r="D1225" s="82" t="s">
        <v>1993</v>
      </c>
      <c r="E1225" s="82" t="s">
        <v>736</v>
      </c>
      <c r="F1225" s="82" t="s">
        <v>737</v>
      </c>
      <c r="G1225" s="82" t="s">
        <v>738</v>
      </c>
    </row>
    <row r="1226" spans="1:7" x14ac:dyDescent="0.15">
      <c r="A1226" s="82">
        <v>1225</v>
      </c>
      <c r="B1226" s="82" t="s">
        <v>1972</v>
      </c>
      <c r="C1226" s="82" t="s">
        <v>1992</v>
      </c>
      <c r="D1226" s="82" t="s">
        <v>1993</v>
      </c>
      <c r="E1226" s="82" t="s">
        <v>739</v>
      </c>
      <c r="F1226" s="82" t="s">
        <v>740</v>
      </c>
      <c r="G1226" s="82" t="s">
        <v>741</v>
      </c>
    </row>
    <row r="1227" spans="1:7" x14ac:dyDescent="0.15">
      <c r="A1227" s="82">
        <v>1226</v>
      </c>
      <c r="B1227" s="82" t="s">
        <v>1996</v>
      </c>
      <c r="C1227" s="82" t="s">
        <v>1998</v>
      </c>
      <c r="D1227" s="82" t="s">
        <v>1999</v>
      </c>
      <c r="E1227" s="82" t="s">
        <v>726</v>
      </c>
      <c r="F1227" s="82" t="s">
        <v>727</v>
      </c>
      <c r="G1227" s="82" t="s">
        <v>728</v>
      </c>
    </row>
    <row r="1228" spans="1:7" x14ac:dyDescent="0.15">
      <c r="A1228" s="82">
        <v>1227</v>
      </c>
      <c r="B1228" s="82" t="s">
        <v>1996</v>
      </c>
      <c r="C1228" s="82" t="s">
        <v>1998</v>
      </c>
      <c r="D1228" s="82" t="s">
        <v>1999</v>
      </c>
      <c r="E1228" s="82" t="s">
        <v>2000</v>
      </c>
      <c r="F1228" s="82" t="s">
        <v>2001</v>
      </c>
      <c r="G1228" s="82" t="s">
        <v>2002</v>
      </c>
    </row>
    <row r="1229" spans="1:7" x14ac:dyDescent="0.15">
      <c r="A1229" s="82">
        <v>1228</v>
      </c>
      <c r="B1229" s="82" t="s">
        <v>1996</v>
      </c>
      <c r="C1229" s="82" t="s">
        <v>1998</v>
      </c>
      <c r="D1229" s="82" t="s">
        <v>1999</v>
      </c>
      <c r="E1229" s="82" t="s">
        <v>736</v>
      </c>
      <c r="F1229" s="82" t="s">
        <v>737</v>
      </c>
      <c r="G1229" s="82" t="s">
        <v>738</v>
      </c>
    </row>
    <row r="1230" spans="1:7" x14ac:dyDescent="0.15">
      <c r="A1230" s="82">
        <v>1229</v>
      </c>
      <c r="B1230" s="82" t="s">
        <v>1996</v>
      </c>
      <c r="C1230" s="82" t="s">
        <v>1998</v>
      </c>
      <c r="D1230" s="82" t="s">
        <v>1999</v>
      </c>
      <c r="E1230" s="82" t="s">
        <v>739</v>
      </c>
      <c r="F1230" s="82" t="s">
        <v>740</v>
      </c>
      <c r="G1230" s="82" t="s">
        <v>741</v>
      </c>
    </row>
    <row r="1231" spans="1:7" x14ac:dyDescent="0.15">
      <c r="A1231" s="82">
        <v>1230</v>
      </c>
      <c r="B1231" s="82" t="s">
        <v>1996</v>
      </c>
      <c r="C1231" s="82" t="s">
        <v>2003</v>
      </c>
      <c r="D1231" s="82" t="s">
        <v>2004</v>
      </c>
      <c r="E1231" s="82" t="s">
        <v>726</v>
      </c>
      <c r="F1231" s="82" t="s">
        <v>727</v>
      </c>
      <c r="G1231" s="82" t="s">
        <v>728</v>
      </c>
    </row>
    <row r="1232" spans="1:7" x14ac:dyDescent="0.15">
      <c r="A1232" s="82">
        <v>1231</v>
      </c>
      <c r="B1232" s="82" t="s">
        <v>1996</v>
      </c>
      <c r="C1232" s="82" t="s">
        <v>2003</v>
      </c>
      <c r="D1232" s="82" t="s">
        <v>2004</v>
      </c>
      <c r="E1232" s="82" t="s">
        <v>2005</v>
      </c>
      <c r="F1232" s="82" t="s">
        <v>2006</v>
      </c>
      <c r="G1232" s="82" t="s">
        <v>2002</v>
      </c>
    </row>
    <row r="1233" spans="1:7" x14ac:dyDescent="0.15">
      <c r="A1233" s="82">
        <v>1232</v>
      </c>
      <c r="B1233" s="82" t="s">
        <v>1996</v>
      </c>
      <c r="C1233" s="82" t="s">
        <v>2003</v>
      </c>
      <c r="D1233" s="82" t="s">
        <v>2004</v>
      </c>
      <c r="E1233" s="82" t="s">
        <v>2000</v>
      </c>
      <c r="F1233" s="82" t="s">
        <v>2001</v>
      </c>
      <c r="G1233" s="82" t="s">
        <v>2002</v>
      </c>
    </row>
    <row r="1234" spans="1:7" x14ac:dyDescent="0.15">
      <c r="A1234" s="82">
        <v>1233</v>
      </c>
      <c r="B1234" s="82" t="s">
        <v>1996</v>
      </c>
      <c r="C1234" s="82" t="s">
        <v>2003</v>
      </c>
      <c r="D1234" s="82" t="s">
        <v>2004</v>
      </c>
      <c r="E1234" s="82" t="s">
        <v>736</v>
      </c>
      <c r="F1234" s="82" t="s">
        <v>737</v>
      </c>
      <c r="G1234" s="82" t="s">
        <v>738</v>
      </c>
    </row>
    <row r="1235" spans="1:7" x14ac:dyDescent="0.15">
      <c r="A1235" s="82">
        <v>1234</v>
      </c>
      <c r="B1235" s="82" t="s">
        <v>1996</v>
      </c>
      <c r="C1235" s="82" t="s">
        <v>2003</v>
      </c>
      <c r="D1235" s="82" t="s">
        <v>2004</v>
      </c>
      <c r="E1235" s="82" t="s">
        <v>739</v>
      </c>
      <c r="F1235" s="82" t="s">
        <v>740</v>
      </c>
      <c r="G1235" s="82" t="s">
        <v>741</v>
      </c>
    </row>
    <row r="1236" spans="1:7" x14ac:dyDescent="0.15">
      <c r="A1236" s="82">
        <v>1235</v>
      </c>
      <c r="B1236" s="82" t="s">
        <v>1996</v>
      </c>
      <c r="C1236" s="82" t="s">
        <v>2007</v>
      </c>
      <c r="D1236" s="82" t="s">
        <v>2008</v>
      </c>
      <c r="E1236" s="82" t="s">
        <v>726</v>
      </c>
      <c r="F1236" s="82" t="s">
        <v>727</v>
      </c>
      <c r="G1236" s="82" t="s">
        <v>728</v>
      </c>
    </row>
    <row r="1237" spans="1:7" x14ac:dyDescent="0.15">
      <c r="A1237" s="82">
        <v>1236</v>
      </c>
      <c r="B1237" s="82" t="s">
        <v>1996</v>
      </c>
      <c r="C1237" s="82" t="s">
        <v>2007</v>
      </c>
      <c r="D1237" s="82" t="s">
        <v>2008</v>
      </c>
      <c r="E1237" s="82" t="s">
        <v>2000</v>
      </c>
      <c r="F1237" s="82" t="s">
        <v>2001</v>
      </c>
      <c r="G1237" s="82" t="s">
        <v>2002</v>
      </c>
    </row>
    <row r="1238" spans="1:7" x14ac:dyDescent="0.15">
      <c r="A1238" s="82">
        <v>1237</v>
      </c>
      <c r="B1238" s="82" t="s">
        <v>1996</v>
      </c>
      <c r="C1238" s="82" t="s">
        <v>2007</v>
      </c>
      <c r="D1238" s="82" t="s">
        <v>2008</v>
      </c>
      <c r="E1238" s="82" t="s">
        <v>736</v>
      </c>
      <c r="F1238" s="82" t="s">
        <v>737</v>
      </c>
      <c r="G1238" s="82" t="s">
        <v>738</v>
      </c>
    </row>
    <row r="1239" spans="1:7" x14ac:dyDescent="0.15">
      <c r="A1239" s="82">
        <v>1238</v>
      </c>
      <c r="B1239" s="82" t="s">
        <v>1996</v>
      </c>
      <c r="C1239" s="82" t="s">
        <v>2007</v>
      </c>
      <c r="D1239" s="82" t="s">
        <v>2008</v>
      </c>
      <c r="E1239" s="82" t="s">
        <v>739</v>
      </c>
      <c r="F1239" s="82" t="s">
        <v>740</v>
      </c>
      <c r="G1239" s="82" t="s">
        <v>741</v>
      </c>
    </row>
    <row r="1240" spans="1:7" x14ac:dyDescent="0.15">
      <c r="A1240" s="82">
        <v>1239</v>
      </c>
      <c r="B1240" s="82" t="s">
        <v>1996</v>
      </c>
      <c r="C1240" s="82" t="s">
        <v>2009</v>
      </c>
      <c r="D1240" s="82" t="s">
        <v>2010</v>
      </c>
      <c r="E1240" s="82" t="s">
        <v>726</v>
      </c>
      <c r="F1240" s="82" t="s">
        <v>727</v>
      </c>
      <c r="G1240" s="82" t="s">
        <v>728</v>
      </c>
    </row>
    <row r="1241" spans="1:7" x14ac:dyDescent="0.15">
      <c r="A1241" s="82">
        <v>1240</v>
      </c>
      <c r="B1241" s="82" t="s">
        <v>1996</v>
      </c>
      <c r="C1241" s="82" t="s">
        <v>2009</v>
      </c>
      <c r="D1241" s="82" t="s">
        <v>2010</v>
      </c>
      <c r="E1241" s="82" t="s">
        <v>2000</v>
      </c>
      <c r="F1241" s="82" t="s">
        <v>2001</v>
      </c>
      <c r="G1241" s="82" t="s">
        <v>2002</v>
      </c>
    </row>
    <row r="1242" spans="1:7" x14ac:dyDescent="0.15">
      <c r="A1242" s="82">
        <v>1241</v>
      </c>
      <c r="B1242" s="82" t="s">
        <v>1996</v>
      </c>
      <c r="C1242" s="82" t="s">
        <v>2009</v>
      </c>
      <c r="D1242" s="82" t="s">
        <v>2010</v>
      </c>
      <c r="E1242" s="82" t="s">
        <v>736</v>
      </c>
      <c r="F1242" s="82" t="s">
        <v>737</v>
      </c>
      <c r="G1242" s="82" t="s">
        <v>738</v>
      </c>
    </row>
    <row r="1243" spans="1:7" x14ac:dyDescent="0.15">
      <c r="A1243" s="82">
        <v>1242</v>
      </c>
      <c r="B1243" s="82" t="s">
        <v>1996</v>
      </c>
      <c r="C1243" s="82" t="s">
        <v>2009</v>
      </c>
      <c r="D1243" s="82" t="s">
        <v>2010</v>
      </c>
      <c r="E1243" s="82" t="s">
        <v>739</v>
      </c>
      <c r="F1243" s="82" t="s">
        <v>740</v>
      </c>
      <c r="G1243" s="82" t="s">
        <v>741</v>
      </c>
    </row>
    <row r="1244" spans="1:7" x14ac:dyDescent="0.15">
      <c r="A1244" s="82">
        <v>1243</v>
      </c>
      <c r="B1244" s="82" t="s">
        <v>1996</v>
      </c>
      <c r="C1244" s="82" t="s">
        <v>2011</v>
      </c>
      <c r="D1244" s="82" t="s">
        <v>2012</v>
      </c>
      <c r="E1244" s="82" t="s">
        <v>726</v>
      </c>
      <c r="F1244" s="82" t="s">
        <v>727</v>
      </c>
      <c r="G1244" s="82" t="s">
        <v>728</v>
      </c>
    </row>
    <row r="1245" spans="1:7" x14ac:dyDescent="0.15">
      <c r="A1245" s="82">
        <v>1244</v>
      </c>
      <c r="B1245" s="82" t="s">
        <v>1996</v>
      </c>
      <c r="C1245" s="82" t="s">
        <v>2011</v>
      </c>
      <c r="D1245" s="82" t="s">
        <v>2012</v>
      </c>
      <c r="E1245" s="82" t="s">
        <v>1968</v>
      </c>
      <c r="F1245" s="82" t="s">
        <v>2013</v>
      </c>
      <c r="G1245" s="82" t="s">
        <v>2002</v>
      </c>
    </row>
    <row r="1246" spans="1:7" x14ac:dyDescent="0.15">
      <c r="A1246" s="82">
        <v>1245</v>
      </c>
      <c r="B1246" s="82" t="s">
        <v>1996</v>
      </c>
      <c r="C1246" s="82" t="s">
        <v>2011</v>
      </c>
      <c r="D1246" s="82" t="s">
        <v>2012</v>
      </c>
      <c r="E1246" s="82" t="s">
        <v>736</v>
      </c>
      <c r="F1246" s="82" t="s">
        <v>737</v>
      </c>
      <c r="G1246" s="82" t="s">
        <v>738</v>
      </c>
    </row>
    <row r="1247" spans="1:7" x14ac:dyDescent="0.15">
      <c r="A1247" s="82">
        <v>1246</v>
      </c>
      <c r="B1247" s="82" t="s">
        <v>1996</v>
      </c>
      <c r="C1247" s="82" t="s">
        <v>2011</v>
      </c>
      <c r="D1247" s="82" t="s">
        <v>2012</v>
      </c>
      <c r="E1247" s="82" t="s">
        <v>739</v>
      </c>
      <c r="F1247" s="82" t="s">
        <v>740</v>
      </c>
      <c r="G1247" s="82" t="s">
        <v>741</v>
      </c>
    </row>
    <row r="1248" spans="1:7" x14ac:dyDescent="0.15">
      <c r="A1248" s="82">
        <v>1247</v>
      </c>
      <c r="B1248" s="82" t="s">
        <v>1996</v>
      </c>
      <c r="C1248" s="82" t="s">
        <v>2014</v>
      </c>
      <c r="D1248" s="82" t="s">
        <v>2015</v>
      </c>
      <c r="E1248" s="82" t="s">
        <v>726</v>
      </c>
      <c r="F1248" s="82" t="s">
        <v>727</v>
      </c>
      <c r="G1248" s="82" t="s">
        <v>728</v>
      </c>
    </row>
    <row r="1249" spans="1:7" x14ac:dyDescent="0.15">
      <c r="A1249" s="82">
        <v>1248</v>
      </c>
      <c r="B1249" s="82" t="s">
        <v>1996</v>
      </c>
      <c r="C1249" s="82" t="s">
        <v>2014</v>
      </c>
      <c r="D1249" s="82" t="s">
        <v>2015</v>
      </c>
      <c r="E1249" s="82" t="s">
        <v>736</v>
      </c>
      <c r="F1249" s="82" t="s">
        <v>737</v>
      </c>
      <c r="G1249" s="82" t="s">
        <v>738</v>
      </c>
    </row>
    <row r="1250" spans="1:7" x14ac:dyDescent="0.15">
      <c r="A1250" s="82">
        <v>1249</v>
      </c>
      <c r="B1250" s="82" t="s">
        <v>1996</v>
      </c>
      <c r="C1250" s="82" t="s">
        <v>2014</v>
      </c>
      <c r="D1250" s="82" t="s">
        <v>2015</v>
      </c>
      <c r="E1250" s="82" t="s">
        <v>739</v>
      </c>
      <c r="F1250" s="82" t="s">
        <v>740</v>
      </c>
      <c r="G1250" s="82" t="s">
        <v>741</v>
      </c>
    </row>
    <row r="1251" spans="1:7" x14ac:dyDescent="0.15">
      <c r="A1251" s="82">
        <v>1250</v>
      </c>
      <c r="B1251" s="82" t="s">
        <v>1996</v>
      </c>
      <c r="C1251" s="82" t="s">
        <v>2016</v>
      </c>
      <c r="D1251" s="82" t="s">
        <v>2017</v>
      </c>
      <c r="E1251" s="82" t="s">
        <v>726</v>
      </c>
      <c r="F1251" s="82" t="s">
        <v>727</v>
      </c>
      <c r="G1251" s="82" t="s">
        <v>728</v>
      </c>
    </row>
    <row r="1252" spans="1:7" x14ac:dyDescent="0.15">
      <c r="A1252" s="82">
        <v>1251</v>
      </c>
      <c r="B1252" s="82" t="s">
        <v>1996</v>
      </c>
      <c r="C1252" s="82" t="s">
        <v>2016</v>
      </c>
      <c r="D1252" s="82" t="s">
        <v>2017</v>
      </c>
      <c r="E1252" s="82" t="s">
        <v>2018</v>
      </c>
      <c r="F1252" s="82" t="s">
        <v>2019</v>
      </c>
      <c r="G1252" s="82" t="s">
        <v>2002</v>
      </c>
    </row>
    <row r="1253" spans="1:7" x14ac:dyDescent="0.15">
      <c r="A1253" s="82">
        <v>1252</v>
      </c>
      <c r="B1253" s="82" t="s">
        <v>1996</v>
      </c>
      <c r="C1253" s="82" t="s">
        <v>2016</v>
      </c>
      <c r="D1253" s="82" t="s">
        <v>2017</v>
      </c>
      <c r="E1253" s="82" t="s">
        <v>2020</v>
      </c>
      <c r="F1253" s="82" t="s">
        <v>2021</v>
      </c>
      <c r="G1253" s="82" t="s">
        <v>2002</v>
      </c>
    </row>
    <row r="1254" spans="1:7" x14ac:dyDescent="0.15">
      <c r="A1254" s="82">
        <v>1253</v>
      </c>
      <c r="B1254" s="82" t="s">
        <v>1996</v>
      </c>
      <c r="C1254" s="82" t="s">
        <v>2016</v>
      </c>
      <c r="D1254" s="82" t="s">
        <v>2017</v>
      </c>
      <c r="E1254" s="82" t="s">
        <v>2022</v>
      </c>
      <c r="F1254" s="82" t="s">
        <v>2023</v>
      </c>
      <c r="G1254" s="82" t="s">
        <v>2002</v>
      </c>
    </row>
    <row r="1255" spans="1:7" x14ac:dyDescent="0.15">
      <c r="A1255" s="82">
        <v>1254</v>
      </c>
      <c r="B1255" s="82" t="s">
        <v>1996</v>
      </c>
      <c r="C1255" s="82" t="s">
        <v>2016</v>
      </c>
      <c r="D1255" s="82" t="s">
        <v>2017</v>
      </c>
      <c r="E1255" s="82" t="s">
        <v>736</v>
      </c>
      <c r="F1255" s="82" t="s">
        <v>737</v>
      </c>
      <c r="G1255" s="82" t="s">
        <v>738</v>
      </c>
    </row>
    <row r="1256" spans="1:7" x14ac:dyDescent="0.15">
      <c r="A1256" s="82">
        <v>1255</v>
      </c>
      <c r="B1256" s="82" t="s">
        <v>1996</v>
      </c>
      <c r="C1256" s="82" t="s">
        <v>2016</v>
      </c>
      <c r="D1256" s="82" t="s">
        <v>2017</v>
      </c>
      <c r="E1256" s="82" t="s">
        <v>739</v>
      </c>
      <c r="F1256" s="82" t="s">
        <v>740</v>
      </c>
      <c r="G1256" s="82" t="s">
        <v>741</v>
      </c>
    </row>
    <row r="1257" spans="1:7" x14ac:dyDescent="0.15">
      <c r="A1257" s="82">
        <v>1256</v>
      </c>
      <c r="B1257" s="82" t="s">
        <v>1996</v>
      </c>
      <c r="C1257" s="82" t="s">
        <v>2024</v>
      </c>
      <c r="D1257" s="82" t="s">
        <v>2025</v>
      </c>
      <c r="E1257" s="82" t="s">
        <v>726</v>
      </c>
      <c r="F1257" s="82" t="s">
        <v>727</v>
      </c>
      <c r="G1257" s="82" t="s">
        <v>728</v>
      </c>
    </row>
    <row r="1258" spans="1:7" x14ac:dyDescent="0.15">
      <c r="A1258" s="82">
        <v>1257</v>
      </c>
      <c r="B1258" s="82" t="s">
        <v>1996</v>
      </c>
      <c r="C1258" s="82" t="s">
        <v>2024</v>
      </c>
      <c r="D1258" s="82" t="s">
        <v>2025</v>
      </c>
      <c r="E1258" s="82" t="s">
        <v>1968</v>
      </c>
      <c r="F1258" s="82" t="s">
        <v>2013</v>
      </c>
      <c r="G1258" s="82" t="s">
        <v>2002</v>
      </c>
    </row>
    <row r="1259" spans="1:7" x14ac:dyDescent="0.15">
      <c r="A1259" s="82">
        <v>1258</v>
      </c>
      <c r="B1259" s="82" t="s">
        <v>1996</v>
      </c>
      <c r="C1259" s="82" t="s">
        <v>2024</v>
      </c>
      <c r="D1259" s="82" t="s">
        <v>2025</v>
      </c>
      <c r="E1259" s="82" t="s">
        <v>736</v>
      </c>
      <c r="F1259" s="82" t="s">
        <v>737</v>
      </c>
      <c r="G1259" s="82" t="s">
        <v>738</v>
      </c>
    </row>
    <row r="1260" spans="1:7" x14ac:dyDescent="0.15">
      <c r="A1260" s="82">
        <v>1259</v>
      </c>
      <c r="B1260" s="82" t="s">
        <v>1996</v>
      </c>
      <c r="C1260" s="82" t="s">
        <v>2024</v>
      </c>
      <c r="D1260" s="82" t="s">
        <v>2025</v>
      </c>
      <c r="E1260" s="82" t="s">
        <v>739</v>
      </c>
      <c r="F1260" s="82" t="s">
        <v>740</v>
      </c>
      <c r="G1260" s="82" t="s">
        <v>741</v>
      </c>
    </row>
    <row r="1261" spans="1:7" x14ac:dyDescent="0.15">
      <c r="A1261" s="82">
        <v>1260</v>
      </c>
      <c r="B1261" s="82" t="s">
        <v>1996</v>
      </c>
      <c r="C1261" s="82" t="s">
        <v>2026</v>
      </c>
      <c r="D1261" s="82" t="s">
        <v>2027</v>
      </c>
      <c r="E1261" s="82" t="s">
        <v>726</v>
      </c>
      <c r="F1261" s="82" t="s">
        <v>727</v>
      </c>
      <c r="G1261" s="82" t="s">
        <v>728</v>
      </c>
    </row>
    <row r="1262" spans="1:7" x14ac:dyDescent="0.15">
      <c r="A1262" s="82">
        <v>1261</v>
      </c>
      <c r="B1262" s="82" t="s">
        <v>1996</v>
      </c>
      <c r="C1262" s="82" t="s">
        <v>2026</v>
      </c>
      <c r="D1262" s="82" t="s">
        <v>2027</v>
      </c>
      <c r="E1262" s="82" t="s">
        <v>2000</v>
      </c>
      <c r="F1262" s="82" t="s">
        <v>2001</v>
      </c>
      <c r="G1262" s="82" t="s">
        <v>2002</v>
      </c>
    </row>
    <row r="1263" spans="1:7" x14ac:dyDescent="0.15">
      <c r="A1263" s="82">
        <v>1262</v>
      </c>
      <c r="B1263" s="82" t="s">
        <v>1996</v>
      </c>
      <c r="C1263" s="82" t="s">
        <v>2026</v>
      </c>
      <c r="D1263" s="82" t="s">
        <v>2027</v>
      </c>
      <c r="E1263" s="82" t="s">
        <v>736</v>
      </c>
      <c r="F1263" s="82" t="s">
        <v>737</v>
      </c>
      <c r="G1263" s="82" t="s">
        <v>738</v>
      </c>
    </row>
    <row r="1264" spans="1:7" x14ac:dyDescent="0.15">
      <c r="A1264" s="82">
        <v>1263</v>
      </c>
      <c r="B1264" s="82" t="s">
        <v>1996</v>
      </c>
      <c r="C1264" s="82" t="s">
        <v>2026</v>
      </c>
      <c r="D1264" s="82" t="s">
        <v>2027</v>
      </c>
      <c r="E1264" s="82" t="s">
        <v>739</v>
      </c>
      <c r="F1264" s="82" t="s">
        <v>740</v>
      </c>
      <c r="G1264" s="82" t="s">
        <v>741</v>
      </c>
    </row>
    <row r="1265" spans="1:7" x14ac:dyDescent="0.15">
      <c r="A1265" s="82">
        <v>1264</v>
      </c>
      <c r="B1265" s="82" t="s">
        <v>1996</v>
      </c>
      <c r="C1265" s="82" t="s">
        <v>2028</v>
      </c>
      <c r="D1265" s="82" t="s">
        <v>2029</v>
      </c>
      <c r="E1265" s="82" t="s">
        <v>726</v>
      </c>
      <c r="F1265" s="82" t="s">
        <v>727</v>
      </c>
      <c r="G1265" s="82" t="s">
        <v>728</v>
      </c>
    </row>
    <row r="1266" spans="1:7" x14ac:dyDescent="0.15">
      <c r="A1266" s="82">
        <v>1265</v>
      </c>
      <c r="B1266" s="82" t="s">
        <v>1996</v>
      </c>
      <c r="C1266" s="82" t="s">
        <v>2028</v>
      </c>
      <c r="D1266" s="82" t="s">
        <v>2029</v>
      </c>
      <c r="E1266" s="82" t="s">
        <v>2030</v>
      </c>
      <c r="F1266" s="82" t="s">
        <v>2031</v>
      </c>
      <c r="G1266" s="82" t="s">
        <v>2002</v>
      </c>
    </row>
    <row r="1267" spans="1:7" x14ac:dyDescent="0.15">
      <c r="A1267" s="82">
        <v>1266</v>
      </c>
      <c r="B1267" s="82" t="s">
        <v>1996</v>
      </c>
      <c r="C1267" s="82" t="s">
        <v>2028</v>
      </c>
      <c r="D1267" s="82" t="s">
        <v>2029</v>
      </c>
      <c r="E1267" s="82" t="s">
        <v>736</v>
      </c>
      <c r="F1267" s="82" t="s">
        <v>737</v>
      </c>
      <c r="G1267" s="82" t="s">
        <v>738</v>
      </c>
    </row>
    <row r="1268" spans="1:7" x14ac:dyDescent="0.15">
      <c r="A1268" s="82">
        <v>1267</v>
      </c>
      <c r="B1268" s="82" t="s">
        <v>1996</v>
      </c>
      <c r="C1268" s="82" t="s">
        <v>2028</v>
      </c>
      <c r="D1268" s="82" t="s">
        <v>2029</v>
      </c>
      <c r="E1268" s="82" t="s">
        <v>739</v>
      </c>
      <c r="F1268" s="82" t="s">
        <v>740</v>
      </c>
      <c r="G1268" s="82" t="s">
        <v>741</v>
      </c>
    </row>
    <row r="1269" spans="1:7" x14ac:dyDescent="0.15">
      <c r="A1269" s="82">
        <v>1268</v>
      </c>
      <c r="B1269" s="82" t="s">
        <v>1996</v>
      </c>
      <c r="C1269" s="82" t="s">
        <v>2032</v>
      </c>
      <c r="D1269" s="82" t="s">
        <v>2033</v>
      </c>
      <c r="E1269" s="82" t="s">
        <v>726</v>
      </c>
      <c r="F1269" s="82" t="s">
        <v>727</v>
      </c>
      <c r="G1269" s="82" t="s">
        <v>728</v>
      </c>
    </row>
    <row r="1270" spans="1:7" x14ac:dyDescent="0.15">
      <c r="A1270" s="82">
        <v>1269</v>
      </c>
      <c r="B1270" s="82" t="s">
        <v>1996</v>
      </c>
      <c r="C1270" s="82" t="s">
        <v>2032</v>
      </c>
      <c r="D1270" s="82" t="s">
        <v>2033</v>
      </c>
      <c r="E1270" s="82" t="s">
        <v>2000</v>
      </c>
      <c r="F1270" s="82" t="s">
        <v>2001</v>
      </c>
      <c r="G1270" s="82" t="s">
        <v>2002</v>
      </c>
    </row>
    <row r="1271" spans="1:7" x14ac:dyDescent="0.15">
      <c r="A1271" s="82">
        <v>1270</v>
      </c>
      <c r="B1271" s="82" t="s">
        <v>1996</v>
      </c>
      <c r="C1271" s="82" t="s">
        <v>2032</v>
      </c>
      <c r="D1271" s="82" t="s">
        <v>2033</v>
      </c>
      <c r="E1271" s="82" t="s">
        <v>736</v>
      </c>
      <c r="F1271" s="82" t="s">
        <v>737</v>
      </c>
      <c r="G1271" s="82" t="s">
        <v>738</v>
      </c>
    </row>
    <row r="1272" spans="1:7" x14ac:dyDescent="0.15">
      <c r="A1272" s="82">
        <v>1271</v>
      </c>
      <c r="B1272" s="82" t="s">
        <v>1996</v>
      </c>
      <c r="C1272" s="82" t="s">
        <v>2032</v>
      </c>
      <c r="D1272" s="82" t="s">
        <v>2033</v>
      </c>
      <c r="E1272" s="82" t="s">
        <v>739</v>
      </c>
      <c r="F1272" s="82" t="s">
        <v>740</v>
      </c>
      <c r="G1272" s="82" t="s">
        <v>741</v>
      </c>
    </row>
    <row r="1273" spans="1:7" x14ac:dyDescent="0.15">
      <c r="A1273" s="82">
        <v>1272</v>
      </c>
      <c r="B1273" s="82" t="s">
        <v>1996</v>
      </c>
      <c r="C1273" s="82" t="s">
        <v>2034</v>
      </c>
      <c r="D1273" s="82" t="s">
        <v>2035</v>
      </c>
      <c r="E1273" s="82" t="s">
        <v>726</v>
      </c>
      <c r="F1273" s="82" t="s">
        <v>727</v>
      </c>
      <c r="G1273" s="82" t="s">
        <v>728</v>
      </c>
    </row>
    <row r="1274" spans="1:7" x14ac:dyDescent="0.15">
      <c r="A1274" s="82">
        <v>1273</v>
      </c>
      <c r="B1274" s="82" t="s">
        <v>1996</v>
      </c>
      <c r="C1274" s="82" t="s">
        <v>2034</v>
      </c>
      <c r="D1274" s="82" t="s">
        <v>2035</v>
      </c>
      <c r="E1274" s="82" t="s">
        <v>2036</v>
      </c>
      <c r="F1274" s="82" t="s">
        <v>2037</v>
      </c>
      <c r="G1274" s="82" t="s">
        <v>2002</v>
      </c>
    </row>
    <row r="1275" spans="1:7" x14ac:dyDescent="0.15">
      <c r="A1275" s="82">
        <v>1274</v>
      </c>
      <c r="B1275" s="82" t="s">
        <v>1996</v>
      </c>
      <c r="C1275" s="82" t="s">
        <v>2034</v>
      </c>
      <c r="D1275" s="82" t="s">
        <v>2035</v>
      </c>
      <c r="E1275" s="82" t="s">
        <v>2038</v>
      </c>
      <c r="F1275" s="82" t="s">
        <v>2039</v>
      </c>
      <c r="G1275" s="82" t="s">
        <v>2002</v>
      </c>
    </row>
    <row r="1276" spans="1:7" x14ac:dyDescent="0.15">
      <c r="A1276" s="82">
        <v>1275</v>
      </c>
      <c r="B1276" s="82" t="s">
        <v>1996</v>
      </c>
      <c r="C1276" s="82" t="s">
        <v>2034</v>
      </c>
      <c r="D1276" s="82" t="s">
        <v>2035</v>
      </c>
      <c r="E1276" s="82" t="s">
        <v>2040</v>
      </c>
      <c r="F1276" s="82" t="s">
        <v>2041</v>
      </c>
      <c r="G1276" s="82" t="s">
        <v>2002</v>
      </c>
    </row>
    <row r="1277" spans="1:7" x14ac:dyDescent="0.15">
      <c r="A1277" s="82">
        <v>1276</v>
      </c>
      <c r="B1277" s="82" t="s">
        <v>1996</v>
      </c>
      <c r="C1277" s="82" t="s">
        <v>2034</v>
      </c>
      <c r="D1277" s="82" t="s">
        <v>2035</v>
      </c>
      <c r="E1277" s="82" t="s">
        <v>736</v>
      </c>
      <c r="F1277" s="82" t="s">
        <v>737</v>
      </c>
      <c r="G1277" s="82" t="s">
        <v>738</v>
      </c>
    </row>
    <row r="1278" spans="1:7" x14ac:dyDescent="0.15">
      <c r="A1278" s="82">
        <v>1277</v>
      </c>
      <c r="B1278" s="82" t="s">
        <v>1996</v>
      </c>
      <c r="C1278" s="82" t="s">
        <v>2034</v>
      </c>
      <c r="D1278" s="82" t="s">
        <v>2035</v>
      </c>
      <c r="E1278" s="82" t="s">
        <v>739</v>
      </c>
      <c r="F1278" s="82" t="s">
        <v>740</v>
      </c>
      <c r="G1278" s="82" t="s">
        <v>741</v>
      </c>
    </row>
    <row r="1279" spans="1:7" x14ac:dyDescent="0.15">
      <c r="A1279" s="82">
        <v>1278</v>
      </c>
      <c r="B1279" s="82" t="s">
        <v>1996</v>
      </c>
      <c r="C1279" s="82" t="s">
        <v>2042</v>
      </c>
      <c r="D1279" s="82" t="s">
        <v>2043</v>
      </c>
      <c r="E1279" s="82" t="s">
        <v>726</v>
      </c>
      <c r="F1279" s="82" t="s">
        <v>727</v>
      </c>
      <c r="G1279" s="82" t="s">
        <v>728</v>
      </c>
    </row>
    <row r="1280" spans="1:7" x14ac:dyDescent="0.15">
      <c r="A1280" s="82">
        <v>1279</v>
      </c>
      <c r="B1280" s="82" t="s">
        <v>1996</v>
      </c>
      <c r="C1280" s="82" t="s">
        <v>2042</v>
      </c>
      <c r="D1280" s="82" t="s">
        <v>2043</v>
      </c>
      <c r="E1280" s="82" t="s">
        <v>2044</v>
      </c>
      <c r="F1280" s="82" t="s">
        <v>2045</v>
      </c>
      <c r="G1280" s="82" t="s">
        <v>2002</v>
      </c>
    </row>
    <row r="1281" spans="1:7" x14ac:dyDescent="0.15">
      <c r="A1281" s="82">
        <v>1280</v>
      </c>
      <c r="B1281" s="82" t="s">
        <v>1996</v>
      </c>
      <c r="C1281" s="82" t="s">
        <v>2042</v>
      </c>
      <c r="D1281" s="82" t="s">
        <v>2043</v>
      </c>
      <c r="E1281" s="82" t="s">
        <v>2046</v>
      </c>
      <c r="F1281" s="82" t="s">
        <v>2047</v>
      </c>
      <c r="G1281" s="82" t="s">
        <v>2002</v>
      </c>
    </row>
    <row r="1282" spans="1:7" x14ac:dyDescent="0.15">
      <c r="A1282" s="82">
        <v>1281</v>
      </c>
      <c r="B1282" s="82" t="s">
        <v>1996</v>
      </c>
      <c r="C1282" s="82" t="s">
        <v>2042</v>
      </c>
      <c r="D1282" s="82" t="s">
        <v>2043</v>
      </c>
      <c r="E1282" s="82" t="s">
        <v>2048</v>
      </c>
      <c r="F1282" s="82" t="s">
        <v>2049</v>
      </c>
      <c r="G1282" s="82" t="s">
        <v>2002</v>
      </c>
    </row>
    <row r="1283" spans="1:7" x14ac:dyDescent="0.15">
      <c r="A1283" s="82">
        <v>1282</v>
      </c>
      <c r="B1283" s="82" t="s">
        <v>1996</v>
      </c>
      <c r="C1283" s="82" t="s">
        <v>2042</v>
      </c>
      <c r="D1283" s="82" t="s">
        <v>2043</v>
      </c>
      <c r="E1283" s="82" t="s">
        <v>736</v>
      </c>
      <c r="F1283" s="82" t="s">
        <v>737</v>
      </c>
      <c r="G1283" s="82" t="s">
        <v>738</v>
      </c>
    </row>
    <row r="1284" spans="1:7" x14ac:dyDescent="0.15">
      <c r="A1284" s="82">
        <v>1283</v>
      </c>
      <c r="B1284" s="82" t="s">
        <v>1996</v>
      </c>
      <c r="C1284" s="82" t="s">
        <v>2042</v>
      </c>
      <c r="D1284" s="82" t="s">
        <v>2043</v>
      </c>
      <c r="E1284" s="82" t="s">
        <v>739</v>
      </c>
      <c r="F1284" s="82" t="s">
        <v>740</v>
      </c>
      <c r="G1284" s="82" t="s">
        <v>741</v>
      </c>
    </row>
    <row r="1285" spans="1:7" x14ac:dyDescent="0.15">
      <c r="A1285" s="82">
        <v>1284</v>
      </c>
      <c r="B1285" s="82" t="s">
        <v>1996</v>
      </c>
      <c r="C1285" s="82" t="s">
        <v>2050</v>
      </c>
      <c r="D1285" s="82" t="s">
        <v>2051</v>
      </c>
      <c r="E1285" s="82" t="s">
        <v>726</v>
      </c>
      <c r="F1285" s="82" t="s">
        <v>727</v>
      </c>
      <c r="G1285" s="82" t="s">
        <v>728</v>
      </c>
    </row>
    <row r="1286" spans="1:7" x14ac:dyDescent="0.15">
      <c r="A1286" s="82">
        <v>1285</v>
      </c>
      <c r="B1286" s="82" t="s">
        <v>1996</v>
      </c>
      <c r="C1286" s="82" t="s">
        <v>2050</v>
      </c>
      <c r="D1286" s="82" t="s">
        <v>2051</v>
      </c>
      <c r="E1286" s="82" t="s">
        <v>2030</v>
      </c>
      <c r="F1286" s="82" t="s">
        <v>2031</v>
      </c>
      <c r="G1286" s="82" t="s">
        <v>2002</v>
      </c>
    </row>
    <row r="1287" spans="1:7" x14ac:dyDescent="0.15">
      <c r="A1287" s="82">
        <v>1286</v>
      </c>
      <c r="B1287" s="82" t="s">
        <v>1996</v>
      </c>
      <c r="C1287" s="82" t="s">
        <v>2050</v>
      </c>
      <c r="D1287" s="82" t="s">
        <v>2051</v>
      </c>
      <c r="E1287" s="82" t="s">
        <v>736</v>
      </c>
      <c r="F1287" s="82" t="s">
        <v>737</v>
      </c>
      <c r="G1287" s="82" t="s">
        <v>738</v>
      </c>
    </row>
    <row r="1288" spans="1:7" x14ac:dyDescent="0.15">
      <c r="A1288" s="82">
        <v>1287</v>
      </c>
      <c r="B1288" s="82" t="s">
        <v>1996</v>
      </c>
      <c r="C1288" s="82" t="s">
        <v>2050</v>
      </c>
      <c r="D1288" s="82" t="s">
        <v>2051</v>
      </c>
      <c r="E1288" s="82" t="s">
        <v>739</v>
      </c>
      <c r="F1288" s="82" t="s">
        <v>740</v>
      </c>
      <c r="G1288" s="82" t="s">
        <v>741</v>
      </c>
    </row>
    <row r="1289" spans="1:7" x14ac:dyDescent="0.15">
      <c r="A1289" s="82">
        <v>1288</v>
      </c>
      <c r="B1289" s="82" t="s">
        <v>1996</v>
      </c>
      <c r="C1289" s="82" t="s">
        <v>2052</v>
      </c>
      <c r="D1289" s="82" t="s">
        <v>2053</v>
      </c>
      <c r="E1289" s="82" t="s">
        <v>2054</v>
      </c>
      <c r="F1289" s="82" t="s">
        <v>2055</v>
      </c>
      <c r="G1289" s="82" t="s">
        <v>2002</v>
      </c>
    </row>
    <row r="1290" spans="1:7" x14ac:dyDescent="0.15">
      <c r="A1290" s="82">
        <v>1289</v>
      </c>
      <c r="B1290" s="82" t="s">
        <v>1996</v>
      </c>
      <c r="C1290" s="82" t="s">
        <v>2052</v>
      </c>
      <c r="D1290" s="82" t="s">
        <v>2053</v>
      </c>
      <c r="E1290" s="82" t="s">
        <v>726</v>
      </c>
      <c r="F1290" s="82" t="s">
        <v>727</v>
      </c>
      <c r="G1290" s="82" t="s">
        <v>728</v>
      </c>
    </row>
    <row r="1291" spans="1:7" x14ac:dyDescent="0.15">
      <c r="A1291" s="82">
        <v>1290</v>
      </c>
      <c r="B1291" s="82" t="s">
        <v>1996</v>
      </c>
      <c r="C1291" s="82" t="s">
        <v>2052</v>
      </c>
      <c r="D1291" s="82" t="s">
        <v>2053</v>
      </c>
      <c r="E1291" s="82" t="s">
        <v>736</v>
      </c>
      <c r="F1291" s="82" t="s">
        <v>737</v>
      </c>
      <c r="G1291" s="82" t="s">
        <v>738</v>
      </c>
    </row>
    <row r="1292" spans="1:7" x14ac:dyDescent="0.15">
      <c r="A1292" s="82">
        <v>1291</v>
      </c>
      <c r="B1292" s="82" t="s">
        <v>1996</v>
      </c>
      <c r="C1292" s="82" t="s">
        <v>2052</v>
      </c>
      <c r="D1292" s="82" t="s">
        <v>2053</v>
      </c>
      <c r="E1292" s="82" t="s">
        <v>739</v>
      </c>
      <c r="F1292" s="82" t="s">
        <v>740</v>
      </c>
      <c r="G1292" s="82" t="s">
        <v>741</v>
      </c>
    </row>
    <row r="1293" spans="1:7" x14ac:dyDescent="0.15">
      <c r="A1293" s="82">
        <v>1292</v>
      </c>
      <c r="B1293" s="82" t="s">
        <v>1996</v>
      </c>
      <c r="C1293" s="82" t="s">
        <v>2056</v>
      </c>
      <c r="D1293" s="82" t="s">
        <v>2057</v>
      </c>
      <c r="E1293" s="82" t="s">
        <v>726</v>
      </c>
      <c r="F1293" s="82" t="s">
        <v>727</v>
      </c>
      <c r="G1293" s="82" t="s">
        <v>728</v>
      </c>
    </row>
    <row r="1294" spans="1:7" x14ac:dyDescent="0.15">
      <c r="A1294" s="82">
        <v>1293</v>
      </c>
      <c r="B1294" s="82" t="s">
        <v>1996</v>
      </c>
      <c r="C1294" s="82" t="s">
        <v>2056</v>
      </c>
      <c r="D1294" s="82" t="s">
        <v>2057</v>
      </c>
      <c r="E1294" s="82" t="s">
        <v>2030</v>
      </c>
      <c r="F1294" s="82" t="s">
        <v>2031</v>
      </c>
      <c r="G1294" s="82" t="s">
        <v>2002</v>
      </c>
    </row>
    <row r="1295" spans="1:7" x14ac:dyDescent="0.15">
      <c r="A1295" s="82">
        <v>1294</v>
      </c>
      <c r="B1295" s="82" t="s">
        <v>1996</v>
      </c>
      <c r="C1295" s="82" t="s">
        <v>2056</v>
      </c>
      <c r="D1295" s="82" t="s">
        <v>2057</v>
      </c>
      <c r="E1295" s="82" t="s">
        <v>2000</v>
      </c>
      <c r="F1295" s="82" t="s">
        <v>2001</v>
      </c>
      <c r="G1295" s="82" t="s">
        <v>2002</v>
      </c>
    </row>
    <row r="1296" spans="1:7" x14ac:dyDescent="0.15">
      <c r="A1296" s="82">
        <v>1295</v>
      </c>
      <c r="B1296" s="82" t="s">
        <v>1996</v>
      </c>
      <c r="C1296" s="82" t="s">
        <v>2056</v>
      </c>
      <c r="D1296" s="82" t="s">
        <v>2057</v>
      </c>
      <c r="E1296" s="82" t="s">
        <v>736</v>
      </c>
      <c r="F1296" s="82" t="s">
        <v>737</v>
      </c>
      <c r="G1296" s="82" t="s">
        <v>738</v>
      </c>
    </row>
    <row r="1297" spans="1:7" x14ac:dyDescent="0.15">
      <c r="A1297" s="82">
        <v>1296</v>
      </c>
      <c r="B1297" s="82" t="s">
        <v>1996</v>
      </c>
      <c r="C1297" s="82" t="s">
        <v>2056</v>
      </c>
      <c r="D1297" s="82" t="s">
        <v>2057</v>
      </c>
      <c r="E1297" s="82" t="s">
        <v>739</v>
      </c>
      <c r="F1297" s="82" t="s">
        <v>740</v>
      </c>
      <c r="G1297" s="82" t="s">
        <v>741</v>
      </c>
    </row>
    <row r="1298" spans="1:7" x14ac:dyDescent="0.15">
      <c r="A1298" s="82">
        <v>1297</v>
      </c>
      <c r="B1298" s="82" t="s">
        <v>1996</v>
      </c>
      <c r="C1298" s="82" t="s">
        <v>2058</v>
      </c>
      <c r="D1298" s="82" t="s">
        <v>2059</v>
      </c>
      <c r="E1298" s="82" t="s">
        <v>726</v>
      </c>
      <c r="F1298" s="82" t="s">
        <v>727</v>
      </c>
      <c r="G1298" s="82" t="s">
        <v>728</v>
      </c>
    </row>
    <row r="1299" spans="1:7" x14ac:dyDescent="0.15">
      <c r="A1299" s="82">
        <v>1298</v>
      </c>
      <c r="B1299" s="82" t="s">
        <v>1996</v>
      </c>
      <c r="C1299" s="82" t="s">
        <v>2058</v>
      </c>
      <c r="D1299" s="82" t="s">
        <v>2059</v>
      </c>
      <c r="E1299" s="82" t="s">
        <v>1968</v>
      </c>
      <c r="F1299" s="82" t="s">
        <v>2013</v>
      </c>
      <c r="G1299" s="82" t="s">
        <v>2002</v>
      </c>
    </row>
    <row r="1300" spans="1:7" x14ac:dyDescent="0.15">
      <c r="A1300" s="82">
        <v>1299</v>
      </c>
      <c r="B1300" s="82" t="s">
        <v>1996</v>
      </c>
      <c r="C1300" s="82" t="s">
        <v>2058</v>
      </c>
      <c r="D1300" s="82" t="s">
        <v>2059</v>
      </c>
      <c r="E1300" s="82" t="s">
        <v>736</v>
      </c>
      <c r="F1300" s="82" t="s">
        <v>737</v>
      </c>
      <c r="G1300" s="82" t="s">
        <v>738</v>
      </c>
    </row>
    <row r="1301" spans="1:7" x14ac:dyDescent="0.15">
      <c r="A1301" s="82">
        <v>1300</v>
      </c>
      <c r="B1301" s="82" t="s">
        <v>1996</v>
      </c>
      <c r="C1301" s="82" t="s">
        <v>2058</v>
      </c>
      <c r="D1301" s="82" t="s">
        <v>2059</v>
      </c>
      <c r="E1301" s="82" t="s">
        <v>739</v>
      </c>
      <c r="F1301" s="82" t="s">
        <v>740</v>
      </c>
      <c r="G1301" s="82" t="s">
        <v>741</v>
      </c>
    </row>
    <row r="1302" spans="1:7" x14ac:dyDescent="0.15">
      <c r="A1302" s="82">
        <v>1301</v>
      </c>
      <c r="B1302" s="82" t="s">
        <v>1996</v>
      </c>
      <c r="C1302" s="82" t="s">
        <v>2060</v>
      </c>
      <c r="D1302" s="82" t="s">
        <v>2061</v>
      </c>
      <c r="E1302" s="82" t="s">
        <v>726</v>
      </c>
      <c r="F1302" s="82" t="s">
        <v>727</v>
      </c>
      <c r="G1302" s="82" t="s">
        <v>728</v>
      </c>
    </row>
    <row r="1303" spans="1:7" x14ac:dyDescent="0.15">
      <c r="A1303" s="82">
        <v>1302</v>
      </c>
      <c r="B1303" s="82" t="s">
        <v>1996</v>
      </c>
      <c r="C1303" s="82" t="s">
        <v>2060</v>
      </c>
      <c r="D1303" s="82" t="s">
        <v>2061</v>
      </c>
      <c r="E1303" s="82" t="s">
        <v>2044</v>
      </c>
      <c r="F1303" s="82" t="s">
        <v>2045</v>
      </c>
      <c r="G1303" s="82" t="s">
        <v>2002</v>
      </c>
    </row>
    <row r="1304" spans="1:7" x14ac:dyDescent="0.15">
      <c r="A1304" s="82">
        <v>1303</v>
      </c>
      <c r="B1304" s="82" t="s">
        <v>1996</v>
      </c>
      <c r="C1304" s="82" t="s">
        <v>2060</v>
      </c>
      <c r="D1304" s="82" t="s">
        <v>2061</v>
      </c>
      <c r="E1304" s="82" t="s">
        <v>2000</v>
      </c>
      <c r="F1304" s="82" t="s">
        <v>2001</v>
      </c>
      <c r="G1304" s="82" t="s">
        <v>2002</v>
      </c>
    </row>
    <row r="1305" spans="1:7" x14ac:dyDescent="0.15">
      <c r="A1305" s="82">
        <v>1304</v>
      </c>
      <c r="B1305" s="82" t="s">
        <v>1996</v>
      </c>
      <c r="C1305" s="82" t="s">
        <v>2060</v>
      </c>
      <c r="D1305" s="82" t="s">
        <v>2061</v>
      </c>
      <c r="E1305" s="82" t="s">
        <v>736</v>
      </c>
      <c r="F1305" s="82" t="s">
        <v>737</v>
      </c>
      <c r="G1305" s="82" t="s">
        <v>738</v>
      </c>
    </row>
    <row r="1306" spans="1:7" x14ac:dyDescent="0.15">
      <c r="A1306" s="82">
        <v>1305</v>
      </c>
      <c r="B1306" s="82" t="s">
        <v>1996</v>
      </c>
      <c r="C1306" s="82" t="s">
        <v>2060</v>
      </c>
      <c r="D1306" s="82" t="s">
        <v>2061</v>
      </c>
      <c r="E1306" s="82" t="s">
        <v>739</v>
      </c>
      <c r="F1306" s="82" t="s">
        <v>740</v>
      </c>
      <c r="G1306" s="82" t="s">
        <v>741</v>
      </c>
    </row>
    <row r="1307" spans="1:7" x14ac:dyDescent="0.15">
      <c r="A1307" s="82">
        <v>1306</v>
      </c>
      <c r="B1307" s="82" t="s">
        <v>1996</v>
      </c>
      <c r="C1307" s="82" t="s">
        <v>2062</v>
      </c>
      <c r="D1307" s="82" t="s">
        <v>2063</v>
      </c>
      <c r="E1307" s="82" t="s">
        <v>726</v>
      </c>
      <c r="F1307" s="82" t="s">
        <v>727</v>
      </c>
      <c r="G1307" s="82" t="s">
        <v>728</v>
      </c>
    </row>
    <row r="1308" spans="1:7" x14ac:dyDescent="0.15">
      <c r="A1308" s="82">
        <v>1307</v>
      </c>
      <c r="B1308" s="82" t="s">
        <v>1996</v>
      </c>
      <c r="C1308" s="82" t="s">
        <v>2062</v>
      </c>
      <c r="D1308" s="82" t="s">
        <v>2063</v>
      </c>
      <c r="E1308" s="82" t="s">
        <v>2064</v>
      </c>
      <c r="F1308" s="82" t="s">
        <v>2065</v>
      </c>
      <c r="G1308" s="82" t="s">
        <v>2002</v>
      </c>
    </row>
    <row r="1309" spans="1:7" x14ac:dyDescent="0.15">
      <c r="A1309" s="82">
        <v>1308</v>
      </c>
      <c r="B1309" s="82" t="s">
        <v>1996</v>
      </c>
      <c r="C1309" s="82" t="s">
        <v>2062</v>
      </c>
      <c r="D1309" s="82" t="s">
        <v>2063</v>
      </c>
      <c r="E1309" s="82" t="s">
        <v>736</v>
      </c>
      <c r="F1309" s="82" t="s">
        <v>737</v>
      </c>
      <c r="G1309" s="82" t="s">
        <v>738</v>
      </c>
    </row>
    <row r="1310" spans="1:7" x14ac:dyDescent="0.15">
      <c r="A1310" s="82">
        <v>1309</v>
      </c>
      <c r="B1310" s="82" t="s">
        <v>1996</v>
      </c>
      <c r="C1310" s="82" t="s">
        <v>2062</v>
      </c>
      <c r="D1310" s="82" t="s">
        <v>2063</v>
      </c>
      <c r="E1310" s="82" t="s">
        <v>739</v>
      </c>
      <c r="F1310" s="82" t="s">
        <v>740</v>
      </c>
      <c r="G1310" s="82" t="s">
        <v>741</v>
      </c>
    </row>
    <row r="1311" spans="1:7" x14ac:dyDescent="0.15">
      <c r="A1311" s="82">
        <v>1310</v>
      </c>
      <c r="B1311" s="82" t="s">
        <v>1996</v>
      </c>
      <c r="C1311" s="82" t="s">
        <v>2066</v>
      </c>
      <c r="D1311" s="82" t="s">
        <v>2067</v>
      </c>
      <c r="E1311" s="82" t="s">
        <v>726</v>
      </c>
      <c r="F1311" s="82" t="s">
        <v>727</v>
      </c>
      <c r="G1311" s="82" t="s">
        <v>728</v>
      </c>
    </row>
    <row r="1312" spans="1:7" x14ac:dyDescent="0.15">
      <c r="A1312" s="82">
        <v>1311</v>
      </c>
      <c r="B1312" s="82" t="s">
        <v>1996</v>
      </c>
      <c r="C1312" s="82" t="s">
        <v>2066</v>
      </c>
      <c r="D1312" s="82" t="s">
        <v>2067</v>
      </c>
      <c r="E1312" s="82" t="s">
        <v>2038</v>
      </c>
      <c r="F1312" s="82" t="s">
        <v>2039</v>
      </c>
      <c r="G1312" s="82" t="s">
        <v>2002</v>
      </c>
    </row>
    <row r="1313" spans="1:7" x14ac:dyDescent="0.15">
      <c r="A1313" s="82">
        <v>1312</v>
      </c>
      <c r="B1313" s="82" t="s">
        <v>1996</v>
      </c>
      <c r="C1313" s="82" t="s">
        <v>2066</v>
      </c>
      <c r="D1313" s="82" t="s">
        <v>2067</v>
      </c>
      <c r="E1313" s="82" t="s">
        <v>736</v>
      </c>
      <c r="F1313" s="82" t="s">
        <v>737</v>
      </c>
      <c r="G1313" s="82" t="s">
        <v>738</v>
      </c>
    </row>
    <row r="1314" spans="1:7" x14ac:dyDescent="0.15">
      <c r="A1314" s="82">
        <v>1313</v>
      </c>
      <c r="B1314" s="82" t="s">
        <v>1996</v>
      </c>
      <c r="C1314" s="82" t="s">
        <v>2066</v>
      </c>
      <c r="D1314" s="82" t="s">
        <v>2067</v>
      </c>
      <c r="E1314" s="82" t="s">
        <v>739</v>
      </c>
      <c r="F1314" s="82" t="s">
        <v>740</v>
      </c>
      <c r="G1314" s="82" t="s">
        <v>741</v>
      </c>
    </row>
    <row r="1315" spans="1:7" x14ac:dyDescent="0.15">
      <c r="A1315" s="82">
        <v>1314</v>
      </c>
      <c r="B1315" s="82" t="s">
        <v>1996</v>
      </c>
      <c r="C1315" s="82" t="s">
        <v>2068</v>
      </c>
      <c r="D1315" s="82" t="s">
        <v>2069</v>
      </c>
      <c r="E1315" s="82" t="s">
        <v>726</v>
      </c>
      <c r="F1315" s="82" t="s">
        <v>727</v>
      </c>
      <c r="G1315" s="82" t="s">
        <v>728</v>
      </c>
    </row>
    <row r="1316" spans="1:7" x14ac:dyDescent="0.15">
      <c r="A1316" s="82">
        <v>1315</v>
      </c>
      <c r="B1316" s="82" t="s">
        <v>1996</v>
      </c>
      <c r="C1316" s="82" t="s">
        <v>2068</v>
      </c>
      <c r="D1316" s="82" t="s">
        <v>2069</v>
      </c>
      <c r="E1316" s="82" t="s">
        <v>2000</v>
      </c>
      <c r="F1316" s="82" t="s">
        <v>2001</v>
      </c>
      <c r="G1316" s="82" t="s">
        <v>2002</v>
      </c>
    </row>
    <row r="1317" spans="1:7" x14ac:dyDescent="0.15">
      <c r="A1317" s="82">
        <v>1316</v>
      </c>
      <c r="B1317" s="82" t="s">
        <v>1996</v>
      </c>
      <c r="C1317" s="82" t="s">
        <v>2068</v>
      </c>
      <c r="D1317" s="82" t="s">
        <v>2069</v>
      </c>
      <c r="E1317" s="82" t="s">
        <v>736</v>
      </c>
      <c r="F1317" s="82" t="s">
        <v>737</v>
      </c>
      <c r="G1317" s="82" t="s">
        <v>738</v>
      </c>
    </row>
    <row r="1318" spans="1:7" x14ac:dyDescent="0.15">
      <c r="A1318" s="82">
        <v>1317</v>
      </c>
      <c r="B1318" s="82" t="s">
        <v>1996</v>
      </c>
      <c r="C1318" s="82" t="s">
        <v>2068</v>
      </c>
      <c r="D1318" s="82" t="s">
        <v>2069</v>
      </c>
      <c r="E1318" s="82" t="s">
        <v>739</v>
      </c>
      <c r="F1318" s="82" t="s">
        <v>740</v>
      </c>
      <c r="G1318" s="82" t="s">
        <v>741</v>
      </c>
    </row>
    <row r="1319" spans="1:7" x14ac:dyDescent="0.15">
      <c r="A1319" s="82">
        <v>1318</v>
      </c>
      <c r="B1319" s="82" t="s">
        <v>2070</v>
      </c>
      <c r="C1319" s="82" t="s">
        <v>2072</v>
      </c>
      <c r="D1319" s="82" t="s">
        <v>2073</v>
      </c>
      <c r="E1319" s="82" t="s">
        <v>843</v>
      </c>
      <c r="F1319" s="82" t="s">
        <v>844</v>
      </c>
      <c r="G1319" s="82" t="s">
        <v>845</v>
      </c>
    </row>
    <row r="1320" spans="1:7" x14ac:dyDescent="0.15">
      <c r="A1320" s="82">
        <v>1319</v>
      </c>
      <c r="B1320" s="82" t="s">
        <v>2070</v>
      </c>
      <c r="C1320" s="82" t="s">
        <v>2072</v>
      </c>
      <c r="D1320" s="82" t="s">
        <v>2073</v>
      </c>
      <c r="E1320" s="82" t="s">
        <v>726</v>
      </c>
      <c r="F1320" s="82" t="s">
        <v>727</v>
      </c>
      <c r="G1320" s="82" t="s">
        <v>728</v>
      </c>
    </row>
    <row r="1321" spans="1:7" x14ac:dyDescent="0.15">
      <c r="A1321" s="82">
        <v>1320</v>
      </c>
      <c r="B1321" s="82" t="s">
        <v>2070</v>
      </c>
      <c r="C1321" s="82" t="s">
        <v>2072</v>
      </c>
      <c r="D1321" s="82" t="s">
        <v>2073</v>
      </c>
      <c r="E1321" s="82" t="s">
        <v>736</v>
      </c>
      <c r="F1321" s="82" t="s">
        <v>737</v>
      </c>
      <c r="G1321" s="82" t="s">
        <v>738</v>
      </c>
    </row>
    <row r="1322" spans="1:7" x14ac:dyDescent="0.15">
      <c r="A1322" s="82">
        <v>1321</v>
      </c>
      <c r="B1322" s="82" t="s">
        <v>2070</v>
      </c>
      <c r="C1322" s="82" t="s">
        <v>2072</v>
      </c>
      <c r="D1322" s="82" t="s">
        <v>2073</v>
      </c>
      <c r="E1322" s="82" t="s">
        <v>739</v>
      </c>
      <c r="F1322" s="82" t="s">
        <v>740</v>
      </c>
      <c r="G1322" s="82" t="s">
        <v>741</v>
      </c>
    </row>
    <row r="1323" spans="1:7" x14ac:dyDescent="0.15">
      <c r="A1323" s="82">
        <v>1322</v>
      </c>
      <c r="B1323" s="82" t="s">
        <v>2070</v>
      </c>
      <c r="C1323" s="82" t="s">
        <v>2074</v>
      </c>
      <c r="D1323" s="82" t="s">
        <v>2075</v>
      </c>
      <c r="E1323" s="82" t="s">
        <v>726</v>
      </c>
      <c r="F1323" s="82" t="s">
        <v>727</v>
      </c>
      <c r="G1323" s="82" t="s">
        <v>728</v>
      </c>
    </row>
    <row r="1324" spans="1:7" x14ac:dyDescent="0.15">
      <c r="A1324" s="82">
        <v>1323</v>
      </c>
      <c r="B1324" s="82" t="s">
        <v>2070</v>
      </c>
      <c r="C1324" s="82" t="s">
        <v>2074</v>
      </c>
      <c r="D1324" s="82" t="s">
        <v>2075</v>
      </c>
      <c r="E1324" s="82" t="s">
        <v>2076</v>
      </c>
      <c r="F1324" s="82" t="s">
        <v>2077</v>
      </c>
      <c r="G1324" s="82" t="s">
        <v>2078</v>
      </c>
    </row>
    <row r="1325" spans="1:7" x14ac:dyDescent="0.15">
      <c r="A1325" s="82">
        <v>1324</v>
      </c>
      <c r="B1325" s="82" t="s">
        <v>2070</v>
      </c>
      <c r="C1325" s="82" t="s">
        <v>2074</v>
      </c>
      <c r="D1325" s="82" t="s">
        <v>2075</v>
      </c>
      <c r="E1325" s="82" t="s">
        <v>2079</v>
      </c>
      <c r="F1325" s="82" t="s">
        <v>2080</v>
      </c>
      <c r="G1325" s="82" t="s">
        <v>2078</v>
      </c>
    </row>
    <row r="1326" spans="1:7" x14ac:dyDescent="0.15">
      <c r="A1326" s="82">
        <v>1325</v>
      </c>
      <c r="B1326" s="82" t="s">
        <v>2070</v>
      </c>
      <c r="C1326" s="82" t="s">
        <v>2074</v>
      </c>
      <c r="D1326" s="82" t="s">
        <v>2075</v>
      </c>
      <c r="E1326" s="82" t="s">
        <v>2081</v>
      </c>
      <c r="F1326" s="82" t="s">
        <v>2082</v>
      </c>
      <c r="G1326" s="82" t="s">
        <v>773</v>
      </c>
    </row>
    <row r="1327" spans="1:7" x14ac:dyDescent="0.15">
      <c r="A1327" s="82">
        <v>1326</v>
      </c>
      <c r="B1327" s="82" t="s">
        <v>2070</v>
      </c>
      <c r="C1327" s="82" t="s">
        <v>2074</v>
      </c>
      <c r="D1327" s="82" t="s">
        <v>2075</v>
      </c>
      <c r="E1327" s="82" t="s">
        <v>736</v>
      </c>
      <c r="F1327" s="82" t="s">
        <v>737</v>
      </c>
      <c r="G1327" s="82" t="s">
        <v>738</v>
      </c>
    </row>
    <row r="1328" spans="1:7" x14ac:dyDescent="0.15">
      <c r="A1328" s="82">
        <v>1327</v>
      </c>
      <c r="B1328" s="82" t="s">
        <v>2070</v>
      </c>
      <c r="C1328" s="82" t="s">
        <v>2074</v>
      </c>
      <c r="D1328" s="82" t="s">
        <v>2075</v>
      </c>
      <c r="E1328" s="82" t="s">
        <v>739</v>
      </c>
      <c r="F1328" s="82" t="s">
        <v>740</v>
      </c>
      <c r="G1328" s="82" t="s">
        <v>741</v>
      </c>
    </row>
    <row r="1329" spans="1:7" x14ac:dyDescent="0.15">
      <c r="A1329" s="82">
        <v>1328</v>
      </c>
      <c r="B1329" s="82" t="s">
        <v>2070</v>
      </c>
      <c r="C1329" s="82" t="s">
        <v>2083</v>
      </c>
      <c r="D1329" s="82" t="s">
        <v>2084</v>
      </c>
      <c r="E1329" s="82" t="s">
        <v>726</v>
      </c>
      <c r="F1329" s="82" t="s">
        <v>727</v>
      </c>
      <c r="G1329" s="82" t="s">
        <v>728</v>
      </c>
    </row>
    <row r="1330" spans="1:7" x14ac:dyDescent="0.15">
      <c r="A1330" s="82">
        <v>1329</v>
      </c>
      <c r="B1330" s="82" t="s">
        <v>2070</v>
      </c>
      <c r="C1330" s="82" t="s">
        <v>2083</v>
      </c>
      <c r="D1330" s="82" t="s">
        <v>2084</v>
      </c>
      <c r="E1330" s="82" t="s">
        <v>2076</v>
      </c>
      <c r="F1330" s="82" t="s">
        <v>2077</v>
      </c>
      <c r="G1330" s="82" t="s">
        <v>2078</v>
      </c>
    </row>
    <row r="1331" spans="1:7" x14ac:dyDescent="0.15">
      <c r="A1331" s="82">
        <v>1330</v>
      </c>
      <c r="B1331" s="82" t="s">
        <v>2070</v>
      </c>
      <c r="C1331" s="82" t="s">
        <v>2083</v>
      </c>
      <c r="D1331" s="82" t="s">
        <v>2084</v>
      </c>
      <c r="E1331" s="82" t="s">
        <v>736</v>
      </c>
      <c r="F1331" s="82" t="s">
        <v>737</v>
      </c>
      <c r="G1331" s="82" t="s">
        <v>738</v>
      </c>
    </row>
    <row r="1332" spans="1:7" x14ac:dyDescent="0.15">
      <c r="A1332" s="82">
        <v>1331</v>
      </c>
      <c r="B1332" s="82" t="s">
        <v>2070</v>
      </c>
      <c r="C1332" s="82" t="s">
        <v>2083</v>
      </c>
      <c r="D1332" s="82" t="s">
        <v>2084</v>
      </c>
      <c r="E1332" s="82" t="s">
        <v>739</v>
      </c>
      <c r="F1332" s="82" t="s">
        <v>740</v>
      </c>
      <c r="G1332" s="82" t="s">
        <v>741</v>
      </c>
    </row>
    <row r="1333" spans="1:7" x14ac:dyDescent="0.15">
      <c r="A1333" s="82">
        <v>1332</v>
      </c>
      <c r="B1333" s="82" t="s">
        <v>2070</v>
      </c>
      <c r="C1333" s="82" t="s">
        <v>2085</v>
      </c>
      <c r="D1333" s="82" t="s">
        <v>2086</v>
      </c>
      <c r="E1333" s="82" t="s">
        <v>726</v>
      </c>
      <c r="F1333" s="82" t="s">
        <v>727</v>
      </c>
      <c r="G1333" s="82" t="s">
        <v>728</v>
      </c>
    </row>
    <row r="1334" spans="1:7" x14ac:dyDescent="0.15">
      <c r="A1334" s="82">
        <v>1333</v>
      </c>
      <c r="B1334" s="82" t="s">
        <v>2070</v>
      </c>
      <c r="C1334" s="82" t="s">
        <v>2085</v>
      </c>
      <c r="D1334" s="82" t="s">
        <v>2086</v>
      </c>
      <c r="E1334" s="82" t="s">
        <v>736</v>
      </c>
      <c r="F1334" s="82" t="s">
        <v>737</v>
      </c>
      <c r="G1334" s="82" t="s">
        <v>738</v>
      </c>
    </row>
    <row r="1335" spans="1:7" x14ac:dyDescent="0.15">
      <c r="A1335" s="82">
        <v>1334</v>
      </c>
      <c r="B1335" s="82" t="s">
        <v>2070</v>
      </c>
      <c r="C1335" s="82" t="s">
        <v>2085</v>
      </c>
      <c r="D1335" s="82" t="s">
        <v>2086</v>
      </c>
      <c r="E1335" s="82" t="s">
        <v>739</v>
      </c>
      <c r="F1335" s="82" t="s">
        <v>740</v>
      </c>
      <c r="G1335" s="82" t="s">
        <v>741</v>
      </c>
    </row>
    <row r="1336" spans="1:7" x14ac:dyDescent="0.15">
      <c r="A1336" s="82">
        <v>1335</v>
      </c>
      <c r="B1336" s="82" t="s">
        <v>2070</v>
      </c>
      <c r="C1336" s="82" t="s">
        <v>2087</v>
      </c>
      <c r="D1336" s="82" t="s">
        <v>2088</v>
      </c>
      <c r="E1336" s="82" t="s">
        <v>726</v>
      </c>
      <c r="F1336" s="82" t="s">
        <v>727</v>
      </c>
      <c r="G1336" s="82" t="s">
        <v>728</v>
      </c>
    </row>
    <row r="1337" spans="1:7" x14ac:dyDescent="0.15">
      <c r="A1337" s="82">
        <v>1336</v>
      </c>
      <c r="B1337" s="82" t="s">
        <v>2070</v>
      </c>
      <c r="C1337" s="82" t="s">
        <v>2087</v>
      </c>
      <c r="D1337" s="82" t="s">
        <v>2088</v>
      </c>
      <c r="E1337" s="82" t="s">
        <v>2089</v>
      </c>
      <c r="F1337" s="82" t="s">
        <v>2090</v>
      </c>
      <c r="G1337" s="82" t="s">
        <v>2078</v>
      </c>
    </row>
    <row r="1338" spans="1:7" x14ac:dyDescent="0.15">
      <c r="A1338" s="82">
        <v>1337</v>
      </c>
      <c r="B1338" s="82" t="s">
        <v>2070</v>
      </c>
      <c r="C1338" s="82" t="s">
        <v>2087</v>
      </c>
      <c r="D1338" s="82" t="s">
        <v>2088</v>
      </c>
      <c r="E1338" s="82" t="s">
        <v>736</v>
      </c>
      <c r="F1338" s="82" t="s">
        <v>737</v>
      </c>
      <c r="G1338" s="82" t="s">
        <v>738</v>
      </c>
    </row>
    <row r="1339" spans="1:7" x14ac:dyDescent="0.15">
      <c r="A1339" s="82">
        <v>1338</v>
      </c>
      <c r="B1339" s="82" t="s">
        <v>2070</v>
      </c>
      <c r="C1339" s="82" t="s">
        <v>2087</v>
      </c>
      <c r="D1339" s="82" t="s">
        <v>2088</v>
      </c>
      <c r="E1339" s="82" t="s">
        <v>739</v>
      </c>
      <c r="F1339" s="82" t="s">
        <v>740</v>
      </c>
      <c r="G1339" s="82" t="s">
        <v>741</v>
      </c>
    </row>
    <row r="1340" spans="1:7" x14ac:dyDescent="0.15">
      <c r="A1340" s="82">
        <v>1339</v>
      </c>
      <c r="B1340" s="82" t="s">
        <v>2070</v>
      </c>
      <c r="C1340" s="82" t="s">
        <v>2091</v>
      </c>
      <c r="D1340" s="82" t="s">
        <v>2092</v>
      </c>
      <c r="E1340" s="82" t="s">
        <v>726</v>
      </c>
      <c r="F1340" s="82" t="s">
        <v>727</v>
      </c>
      <c r="G1340" s="82" t="s">
        <v>728</v>
      </c>
    </row>
    <row r="1341" spans="1:7" x14ac:dyDescent="0.15">
      <c r="A1341" s="82">
        <v>1340</v>
      </c>
      <c r="B1341" s="82" t="s">
        <v>2070</v>
      </c>
      <c r="C1341" s="82" t="s">
        <v>2091</v>
      </c>
      <c r="D1341" s="82" t="s">
        <v>2092</v>
      </c>
      <c r="E1341" s="82" t="s">
        <v>2093</v>
      </c>
      <c r="F1341" s="82" t="s">
        <v>2094</v>
      </c>
      <c r="G1341" s="82" t="s">
        <v>2078</v>
      </c>
    </row>
    <row r="1342" spans="1:7" x14ac:dyDescent="0.15">
      <c r="A1342" s="82">
        <v>1341</v>
      </c>
      <c r="B1342" s="82" t="s">
        <v>2070</v>
      </c>
      <c r="C1342" s="82" t="s">
        <v>2091</v>
      </c>
      <c r="D1342" s="82" t="s">
        <v>2092</v>
      </c>
      <c r="E1342" s="82" t="s">
        <v>2095</v>
      </c>
      <c r="F1342" s="82" t="s">
        <v>2096</v>
      </c>
      <c r="G1342" s="82" t="s">
        <v>2078</v>
      </c>
    </row>
    <row r="1343" spans="1:7" x14ac:dyDescent="0.15">
      <c r="A1343" s="82">
        <v>1342</v>
      </c>
      <c r="B1343" s="82" t="s">
        <v>2070</v>
      </c>
      <c r="C1343" s="82" t="s">
        <v>2091</v>
      </c>
      <c r="D1343" s="82" t="s">
        <v>2092</v>
      </c>
      <c r="E1343" s="82" t="s">
        <v>736</v>
      </c>
      <c r="F1343" s="82" t="s">
        <v>737</v>
      </c>
      <c r="G1343" s="82" t="s">
        <v>738</v>
      </c>
    </row>
    <row r="1344" spans="1:7" x14ac:dyDescent="0.15">
      <c r="A1344" s="82">
        <v>1343</v>
      </c>
      <c r="B1344" s="82" t="s">
        <v>2070</v>
      </c>
      <c r="C1344" s="82" t="s">
        <v>2091</v>
      </c>
      <c r="D1344" s="82" t="s">
        <v>2092</v>
      </c>
      <c r="E1344" s="82" t="s">
        <v>739</v>
      </c>
      <c r="F1344" s="82" t="s">
        <v>740</v>
      </c>
      <c r="G1344" s="82" t="s">
        <v>741</v>
      </c>
    </row>
    <row r="1345" spans="1:7" x14ac:dyDescent="0.15">
      <c r="A1345" s="82">
        <v>1344</v>
      </c>
      <c r="B1345" s="82" t="s">
        <v>2070</v>
      </c>
      <c r="C1345" s="82" t="s">
        <v>2097</v>
      </c>
      <c r="D1345" s="82" t="s">
        <v>2098</v>
      </c>
      <c r="E1345" s="82" t="s">
        <v>726</v>
      </c>
      <c r="F1345" s="82" t="s">
        <v>727</v>
      </c>
      <c r="G1345" s="82" t="s">
        <v>728</v>
      </c>
    </row>
    <row r="1346" spans="1:7" x14ac:dyDescent="0.15">
      <c r="A1346" s="82">
        <v>1345</v>
      </c>
      <c r="B1346" s="82" t="s">
        <v>2070</v>
      </c>
      <c r="C1346" s="82" t="s">
        <v>2097</v>
      </c>
      <c r="D1346" s="82" t="s">
        <v>2098</v>
      </c>
      <c r="E1346" s="82" t="s">
        <v>2099</v>
      </c>
      <c r="F1346" s="82" t="s">
        <v>2100</v>
      </c>
      <c r="G1346" s="82" t="s">
        <v>1082</v>
      </c>
    </row>
    <row r="1347" spans="1:7" x14ac:dyDescent="0.15">
      <c r="A1347" s="82">
        <v>1346</v>
      </c>
      <c r="B1347" s="82" t="s">
        <v>2070</v>
      </c>
      <c r="C1347" s="82" t="s">
        <v>2097</v>
      </c>
      <c r="D1347" s="82" t="s">
        <v>2098</v>
      </c>
      <c r="E1347" s="82" t="s">
        <v>736</v>
      </c>
      <c r="F1347" s="82" t="s">
        <v>737</v>
      </c>
      <c r="G1347" s="82" t="s">
        <v>738</v>
      </c>
    </row>
    <row r="1348" spans="1:7" x14ac:dyDescent="0.15">
      <c r="A1348" s="82">
        <v>1347</v>
      </c>
      <c r="B1348" s="82" t="s">
        <v>2070</v>
      </c>
      <c r="C1348" s="82" t="s">
        <v>2097</v>
      </c>
      <c r="D1348" s="82" t="s">
        <v>2098</v>
      </c>
      <c r="E1348" s="82" t="s">
        <v>739</v>
      </c>
      <c r="F1348" s="82" t="s">
        <v>740</v>
      </c>
      <c r="G1348" s="82" t="s">
        <v>741</v>
      </c>
    </row>
    <row r="1349" spans="1:7" x14ac:dyDescent="0.15">
      <c r="A1349" s="82">
        <v>1348</v>
      </c>
      <c r="B1349" s="82" t="s">
        <v>2070</v>
      </c>
      <c r="C1349" s="82" t="s">
        <v>2101</v>
      </c>
      <c r="D1349" s="82" t="s">
        <v>2102</v>
      </c>
      <c r="E1349" s="82" t="s">
        <v>726</v>
      </c>
      <c r="F1349" s="82" t="s">
        <v>727</v>
      </c>
      <c r="G1349" s="82" t="s">
        <v>728</v>
      </c>
    </row>
    <row r="1350" spans="1:7" x14ac:dyDescent="0.15">
      <c r="A1350" s="82">
        <v>1349</v>
      </c>
      <c r="B1350" s="82" t="s">
        <v>2070</v>
      </c>
      <c r="C1350" s="82" t="s">
        <v>2101</v>
      </c>
      <c r="D1350" s="82" t="s">
        <v>2102</v>
      </c>
      <c r="E1350" s="82" t="s">
        <v>2099</v>
      </c>
      <c r="F1350" s="82" t="s">
        <v>2100</v>
      </c>
      <c r="G1350" s="82" t="s">
        <v>1082</v>
      </c>
    </row>
    <row r="1351" spans="1:7" x14ac:dyDescent="0.15">
      <c r="A1351" s="82">
        <v>1350</v>
      </c>
      <c r="B1351" s="82" t="s">
        <v>2070</v>
      </c>
      <c r="C1351" s="82" t="s">
        <v>2101</v>
      </c>
      <c r="D1351" s="82" t="s">
        <v>2102</v>
      </c>
      <c r="E1351" s="82" t="s">
        <v>2103</v>
      </c>
      <c r="F1351" s="82" t="s">
        <v>2104</v>
      </c>
      <c r="G1351" s="82" t="s">
        <v>2078</v>
      </c>
    </row>
    <row r="1352" spans="1:7" x14ac:dyDescent="0.15">
      <c r="A1352" s="82">
        <v>1351</v>
      </c>
      <c r="B1352" s="82" t="s">
        <v>2070</v>
      </c>
      <c r="C1352" s="82" t="s">
        <v>2101</v>
      </c>
      <c r="D1352" s="82" t="s">
        <v>2102</v>
      </c>
      <c r="E1352" s="82" t="s">
        <v>736</v>
      </c>
      <c r="F1352" s="82" t="s">
        <v>737</v>
      </c>
      <c r="G1352" s="82" t="s">
        <v>738</v>
      </c>
    </row>
    <row r="1353" spans="1:7" x14ac:dyDescent="0.15">
      <c r="A1353" s="82">
        <v>1352</v>
      </c>
      <c r="B1353" s="82" t="s">
        <v>2070</v>
      </c>
      <c r="C1353" s="82" t="s">
        <v>2101</v>
      </c>
      <c r="D1353" s="82" t="s">
        <v>2102</v>
      </c>
      <c r="E1353" s="82" t="s">
        <v>739</v>
      </c>
      <c r="F1353" s="82" t="s">
        <v>740</v>
      </c>
      <c r="G1353" s="82" t="s">
        <v>741</v>
      </c>
    </row>
    <row r="1354" spans="1:7" x14ac:dyDescent="0.15">
      <c r="A1354" s="82">
        <v>1353</v>
      </c>
      <c r="B1354" s="82" t="s">
        <v>2070</v>
      </c>
      <c r="C1354" s="82" t="s">
        <v>2105</v>
      </c>
      <c r="D1354" s="82" t="s">
        <v>2106</v>
      </c>
      <c r="E1354" s="82" t="s">
        <v>726</v>
      </c>
      <c r="F1354" s="82" t="s">
        <v>727</v>
      </c>
      <c r="G1354" s="82" t="s">
        <v>728</v>
      </c>
    </row>
    <row r="1355" spans="1:7" x14ac:dyDescent="0.15">
      <c r="A1355" s="82">
        <v>1354</v>
      </c>
      <c r="B1355" s="82" t="s">
        <v>2070</v>
      </c>
      <c r="C1355" s="82" t="s">
        <v>2105</v>
      </c>
      <c r="D1355" s="82" t="s">
        <v>2106</v>
      </c>
      <c r="E1355" s="82" t="s">
        <v>2107</v>
      </c>
      <c r="F1355" s="82" t="s">
        <v>2108</v>
      </c>
      <c r="G1355" s="82" t="s">
        <v>2078</v>
      </c>
    </row>
    <row r="1356" spans="1:7" x14ac:dyDescent="0.15">
      <c r="A1356" s="82">
        <v>1355</v>
      </c>
      <c r="B1356" s="82" t="s">
        <v>2070</v>
      </c>
      <c r="C1356" s="82" t="s">
        <v>2105</v>
      </c>
      <c r="D1356" s="82" t="s">
        <v>2106</v>
      </c>
      <c r="E1356" s="82" t="s">
        <v>736</v>
      </c>
      <c r="F1356" s="82" t="s">
        <v>737</v>
      </c>
      <c r="G1356" s="82" t="s">
        <v>738</v>
      </c>
    </row>
    <row r="1357" spans="1:7" x14ac:dyDescent="0.15">
      <c r="A1357" s="82">
        <v>1356</v>
      </c>
      <c r="B1357" s="82" t="s">
        <v>2070</v>
      </c>
      <c r="C1357" s="82" t="s">
        <v>2105</v>
      </c>
      <c r="D1357" s="82" t="s">
        <v>2106</v>
      </c>
      <c r="E1357" s="82" t="s">
        <v>739</v>
      </c>
      <c r="F1357" s="82" t="s">
        <v>740</v>
      </c>
      <c r="G1357" s="82" t="s">
        <v>741</v>
      </c>
    </row>
    <row r="1358" spans="1:7" x14ac:dyDescent="0.15">
      <c r="A1358" s="82">
        <v>1357</v>
      </c>
      <c r="B1358" s="82" t="s">
        <v>2109</v>
      </c>
      <c r="C1358" s="82" t="s">
        <v>2111</v>
      </c>
      <c r="D1358" s="82" t="s">
        <v>2112</v>
      </c>
      <c r="E1358" s="82" t="s">
        <v>726</v>
      </c>
      <c r="F1358" s="82" t="s">
        <v>727</v>
      </c>
      <c r="G1358" s="82" t="s">
        <v>728</v>
      </c>
    </row>
    <row r="1359" spans="1:7" x14ac:dyDescent="0.15">
      <c r="A1359" s="82">
        <v>1358</v>
      </c>
      <c r="B1359" s="82" t="s">
        <v>2109</v>
      </c>
      <c r="C1359" s="82" t="s">
        <v>2111</v>
      </c>
      <c r="D1359" s="82" t="s">
        <v>2112</v>
      </c>
      <c r="E1359" s="82" t="s">
        <v>2113</v>
      </c>
      <c r="F1359" s="82" t="s">
        <v>2114</v>
      </c>
      <c r="G1359" s="82" t="s">
        <v>1381</v>
      </c>
    </row>
    <row r="1360" spans="1:7" x14ac:dyDescent="0.15">
      <c r="A1360" s="82">
        <v>1359</v>
      </c>
      <c r="B1360" s="82" t="s">
        <v>2109</v>
      </c>
      <c r="C1360" s="82" t="s">
        <v>2111</v>
      </c>
      <c r="D1360" s="82" t="s">
        <v>2112</v>
      </c>
      <c r="E1360" s="82" t="s">
        <v>2115</v>
      </c>
      <c r="F1360" s="82" t="s">
        <v>2116</v>
      </c>
      <c r="G1360" s="82" t="s">
        <v>1381</v>
      </c>
    </row>
    <row r="1361" spans="1:7" x14ac:dyDescent="0.15">
      <c r="A1361" s="82">
        <v>1360</v>
      </c>
      <c r="B1361" s="82" t="s">
        <v>2109</v>
      </c>
      <c r="C1361" s="82" t="s">
        <v>2111</v>
      </c>
      <c r="D1361" s="82" t="s">
        <v>2112</v>
      </c>
      <c r="E1361" s="82" t="s">
        <v>736</v>
      </c>
      <c r="F1361" s="82" t="s">
        <v>737</v>
      </c>
      <c r="G1361" s="82" t="s">
        <v>738</v>
      </c>
    </row>
    <row r="1362" spans="1:7" x14ac:dyDescent="0.15">
      <c r="A1362" s="82">
        <v>1361</v>
      </c>
      <c r="B1362" s="82" t="s">
        <v>2109</v>
      </c>
      <c r="C1362" s="82" t="s">
        <v>2111</v>
      </c>
      <c r="D1362" s="82" t="s">
        <v>2112</v>
      </c>
      <c r="E1362" s="82" t="s">
        <v>739</v>
      </c>
      <c r="F1362" s="82" t="s">
        <v>740</v>
      </c>
      <c r="G1362" s="82" t="s">
        <v>741</v>
      </c>
    </row>
    <row r="1363" spans="1:7" x14ac:dyDescent="0.15">
      <c r="A1363" s="82">
        <v>1362</v>
      </c>
      <c r="B1363" s="82" t="s">
        <v>2109</v>
      </c>
      <c r="C1363" s="82" t="s">
        <v>2117</v>
      </c>
      <c r="D1363" s="82" t="s">
        <v>2118</v>
      </c>
      <c r="E1363" s="82" t="s">
        <v>726</v>
      </c>
      <c r="F1363" s="82" t="s">
        <v>727</v>
      </c>
      <c r="G1363" s="82" t="s">
        <v>728</v>
      </c>
    </row>
    <row r="1364" spans="1:7" x14ac:dyDescent="0.15">
      <c r="A1364" s="82">
        <v>1363</v>
      </c>
      <c r="B1364" s="82" t="s">
        <v>2109</v>
      </c>
      <c r="C1364" s="82" t="s">
        <v>2117</v>
      </c>
      <c r="D1364" s="82" t="s">
        <v>2118</v>
      </c>
      <c r="E1364" s="82" t="s">
        <v>2113</v>
      </c>
      <c r="F1364" s="82" t="s">
        <v>2114</v>
      </c>
      <c r="G1364" s="82" t="s">
        <v>1381</v>
      </c>
    </row>
    <row r="1365" spans="1:7" x14ac:dyDescent="0.15">
      <c r="A1365" s="82">
        <v>1364</v>
      </c>
      <c r="B1365" s="82" t="s">
        <v>2109</v>
      </c>
      <c r="C1365" s="82" t="s">
        <v>2117</v>
      </c>
      <c r="D1365" s="82" t="s">
        <v>2118</v>
      </c>
      <c r="E1365" s="82" t="s">
        <v>2115</v>
      </c>
      <c r="F1365" s="82" t="s">
        <v>2116</v>
      </c>
      <c r="G1365" s="82" t="s">
        <v>1381</v>
      </c>
    </row>
    <row r="1366" spans="1:7" x14ac:dyDescent="0.15">
      <c r="A1366" s="82">
        <v>1365</v>
      </c>
      <c r="B1366" s="82" t="s">
        <v>2109</v>
      </c>
      <c r="C1366" s="82" t="s">
        <v>2117</v>
      </c>
      <c r="D1366" s="82" t="s">
        <v>2118</v>
      </c>
      <c r="E1366" s="82" t="s">
        <v>736</v>
      </c>
      <c r="F1366" s="82" t="s">
        <v>737</v>
      </c>
      <c r="G1366" s="82" t="s">
        <v>738</v>
      </c>
    </row>
    <row r="1367" spans="1:7" x14ac:dyDescent="0.15">
      <c r="A1367" s="82">
        <v>1366</v>
      </c>
      <c r="B1367" s="82" t="s">
        <v>2109</v>
      </c>
      <c r="C1367" s="82" t="s">
        <v>2117</v>
      </c>
      <c r="D1367" s="82" t="s">
        <v>2118</v>
      </c>
      <c r="E1367" s="82" t="s">
        <v>739</v>
      </c>
      <c r="F1367" s="82" t="s">
        <v>740</v>
      </c>
      <c r="G1367" s="82" t="s">
        <v>741</v>
      </c>
    </row>
    <row r="1368" spans="1:7" x14ac:dyDescent="0.15">
      <c r="A1368" s="82">
        <v>1367</v>
      </c>
      <c r="B1368" s="82" t="s">
        <v>2109</v>
      </c>
      <c r="C1368" s="82" t="s">
        <v>2119</v>
      </c>
      <c r="D1368" s="82" t="s">
        <v>2120</v>
      </c>
      <c r="E1368" s="82" t="s">
        <v>726</v>
      </c>
      <c r="F1368" s="82" t="s">
        <v>727</v>
      </c>
      <c r="G1368" s="82" t="s">
        <v>728</v>
      </c>
    </row>
    <row r="1369" spans="1:7" x14ac:dyDescent="0.15">
      <c r="A1369" s="82">
        <v>1368</v>
      </c>
      <c r="B1369" s="82" t="s">
        <v>2109</v>
      </c>
      <c r="C1369" s="82" t="s">
        <v>2119</v>
      </c>
      <c r="D1369" s="82" t="s">
        <v>2120</v>
      </c>
      <c r="E1369" s="82" t="s">
        <v>2113</v>
      </c>
      <c r="F1369" s="82" t="s">
        <v>2114</v>
      </c>
      <c r="G1369" s="82" t="s">
        <v>1381</v>
      </c>
    </row>
    <row r="1370" spans="1:7" x14ac:dyDescent="0.15">
      <c r="A1370" s="82">
        <v>1369</v>
      </c>
      <c r="B1370" s="82" t="s">
        <v>2109</v>
      </c>
      <c r="C1370" s="82" t="s">
        <v>2119</v>
      </c>
      <c r="D1370" s="82" t="s">
        <v>2120</v>
      </c>
      <c r="E1370" s="82" t="s">
        <v>2115</v>
      </c>
      <c r="F1370" s="82" t="s">
        <v>2116</v>
      </c>
      <c r="G1370" s="82" t="s">
        <v>1381</v>
      </c>
    </row>
    <row r="1371" spans="1:7" x14ac:dyDescent="0.15">
      <c r="A1371" s="82">
        <v>1370</v>
      </c>
      <c r="B1371" s="82" t="s">
        <v>2109</v>
      </c>
      <c r="C1371" s="82" t="s">
        <v>2119</v>
      </c>
      <c r="D1371" s="82" t="s">
        <v>2120</v>
      </c>
      <c r="E1371" s="82" t="s">
        <v>736</v>
      </c>
      <c r="F1371" s="82" t="s">
        <v>737</v>
      </c>
      <c r="G1371" s="82" t="s">
        <v>738</v>
      </c>
    </row>
    <row r="1372" spans="1:7" x14ac:dyDescent="0.15">
      <c r="A1372" s="82">
        <v>1371</v>
      </c>
      <c r="B1372" s="82" t="s">
        <v>2109</v>
      </c>
      <c r="C1372" s="82" t="s">
        <v>2119</v>
      </c>
      <c r="D1372" s="82" t="s">
        <v>2120</v>
      </c>
      <c r="E1372" s="82" t="s">
        <v>739</v>
      </c>
      <c r="F1372" s="82" t="s">
        <v>740</v>
      </c>
      <c r="G1372" s="82" t="s">
        <v>741</v>
      </c>
    </row>
    <row r="1373" spans="1:7" x14ac:dyDescent="0.15">
      <c r="A1373" s="82">
        <v>1372</v>
      </c>
      <c r="B1373" s="82" t="s">
        <v>2109</v>
      </c>
      <c r="C1373" s="82" t="s">
        <v>2121</v>
      </c>
      <c r="D1373" s="82" t="s">
        <v>2122</v>
      </c>
      <c r="E1373" s="82" t="s">
        <v>726</v>
      </c>
      <c r="F1373" s="82" t="s">
        <v>727</v>
      </c>
      <c r="G1373" s="82" t="s">
        <v>728</v>
      </c>
    </row>
    <row r="1374" spans="1:7" x14ac:dyDescent="0.15">
      <c r="A1374" s="82">
        <v>1373</v>
      </c>
      <c r="B1374" s="82" t="s">
        <v>2109</v>
      </c>
      <c r="C1374" s="82" t="s">
        <v>2121</v>
      </c>
      <c r="D1374" s="82" t="s">
        <v>2122</v>
      </c>
      <c r="E1374" s="82" t="s">
        <v>2113</v>
      </c>
      <c r="F1374" s="82" t="s">
        <v>2114</v>
      </c>
      <c r="G1374" s="82" t="s">
        <v>1381</v>
      </c>
    </row>
    <row r="1375" spans="1:7" x14ac:dyDescent="0.15">
      <c r="A1375" s="82">
        <v>1374</v>
      </c>
      <c r="B1375" s="82" t="s">
        <v>2109</v>
      </c>
      <c r="C1375" s="82" t="s">
        <v>2121</v>
      </c>
      <c r="D1375" s="82" t="s">
        <v>2122</v>
      </c>
      <c r="E1375" s="82" t="s">
        <v>2115</v>
      </c>
      <c r="F1375" s="82" t="s">
        <v>2116</v>
      </c>
      <c r="G1375" s="82" t="s">
        <v>1381</v>
      </c>
    </row>
    <row r="1376" spans="1:7" x14ac:dyDescent="0.15">
      <c r="A1376" s="82">
        <v>1375</v>
      </c>
      <c r="B1376" s="82" t="s">
        <v>2109</v>
      </c>
      <c r="C1376" s="82" t="s">
        <v>2121</v>
      </c>
      <c r="D1376" s="82" t="s">
        <v>2122</v>
      </c>
      <c r="E1376" s="82" t="s">
        <v>736</v>
      </c>
      <c r="F1376" s="82" t="s">
        <v>737</v>
      </c>
      <c r="G1376" s="82" t="s">
        <v>738</v>
      </c>
    </row>
    <row r="1377" spans="1:7" x14ac:dyDescent="0.15">
      <c r="A1377" s="82">
        <v>1376</v>
      </c>
      <c r="B1377" s="82" t="s">
        <v>2109</v>
      </c>
      <c r="C1377" s="82" t="s">
        <v>2121</v>
      </c>
      <c r="D1377" s="82" t="s">
        <v>2122</v>
      </c>
      <c r="E1377" s="82" t="s">
        <v>739</v>
      </c>
      <c r="F1377" s="82" t="s">
        <v>740</v>
      </c>
      <c r="G1377" s="82" t="s">
        <v>741</v>
      </c>
    </row>
    <row r="1378" spans="1:7" x14ac:dyDescent="0.15">
      <c r="A1378" s="82">
        <v>1377</v>
      </c>
      <c r="B1378" s="82" t="s">
        <v>2109</v>
      </c>
      <c r="C1378" s="82" t="s">
        <v>2123</v>
      </c>
      <c r="D1378" s="82" t="s">
        <v>2124</v>
      </c>
      <c r="E1378" s="82" t="s">
        <v>726</v>
      </c>
      <c r="F1378" s="82" t="s">
        <v>727</v>
      </c>
      <c r="G1378" s="82" t="s">
        <v>728</v>
      </c>
    </row>
    <row r="1379" spans="1:7" x14ac:dyDescent="0.15">
      <c r="A1379" s="82">
        <v>1378</v>
      </c>
      <c r="B1379" s="82" t="s">
        <v>2109</v>
      </c>
      <c r="C1379" s="82" t="s">
        <v>2123</v>
      </c>
      <c r="D1379" s="82" t="s">
        <v>2124</v>
      </c>
      <c r="E1379" s="82" t="s">
        <v>2113</v>
      </c>
      <c r="F1379" s="82" t="s">
        <v>2114</v>
      </c>
      <c r="G1379" s="82" t="s">
        <v>1381</v>
      </c>
    </row>
    <row r="1380" spans="1:7" x14ac:dyDescent="0.15">
      <c r="A1380" s="82">
        <v>1379</v>
      </c>
      <c r="B1380" s="82" t="s">
        <v>2109</v>
      </c>
      <c r="C1380" s="82" t="s">
        <v>2123</v>
      </c>
      <c r="D1380" s="82" t="s">
        <v>2124</v>
      </c>
      <c r="E1380" s="82" t="s">
        <v>2115</v>
      </c>
      <c r="F1380" s="82" t="s">
        <v>2116</v>
      </c>
      <c r="G1380" s="82" t="s">
        <v>1381</v>
      </c>
    </row>
    <row r="1381" spans="1:7" x14ac:dyDescent="0.15">
      <c r="A1381" s="82">
        <v>1380</v>
      </c>
      <c r="B1381" s="82" t="s">
        <v>2109</v>
      </c>
      <c r="C1381" s="82" t="s">
        <v>2123</v>
      </c>
      <c r="D1381" s="82" t="s">
        <v>2124</v>
      </c>
      <c r="E1381" s="82" t="s">
        <v>736</v>
      </c>
      <c r="F1381" s="82" t="s">
        <v>737</v>
      </c>
      <c r="G1381" s="82" t="s">
        <v>738</v>
      </c>
    </row>
    <row r="1382" spans="1:7" x14ac:dyDescent="0.15">
      <c r="A1382" s="82">
        <v>1381</v>
      </c>
      <c r="B1382" s="82" t="s">
        <v>2109</v>
      </c>
      <c r="C1382" s="82" t="s">
        <v>2123</v>
      </c>
      <c r="D1382" s="82" t="s">
        <v>2124</v>
      </c>
      <c r="E1382" s="82" t="s">
        <v>739</v>
      </c>
      <c r="F1382" s="82" t="s">
        <v>740</v>
      </c>
      <c r="G1382" s="82" t="s">
        <v>741</v>
      </c>
    </row>
    <row r="1383" spans="1:7" x14ac:dyDescent="0.15">
      <c r="A1383" s="82">
        <v>1382</v>
      </c>
      <c r="B1383" s="82" t="s">
        <v>2109</v>
      </c>
      <c r="C1383" s="82" t="s">
        <v>2125</v>
      </c>
      <c r="D1383" s="82" t="s">
        <v>2126</v>
      </c>
      <c r="E1383" s="82" t="s">
        <v>726</v>
      </c>
      <c r="F1383" s="82" t="s">
        <v>727</v>
      </c>
      <c r="G1383" s="82" t="s">
        <v>728</v>
      </c>
    </row>
    <row r="1384" spans="1:7" x14ac:dyDescent="0.15">
      <c r="A1384" s="82">
        <v>1383</v>
      </c>
      <c r="B1384" s="82" t="s">
        <v>2109</v>
      </c>
      <c r="C1384" s="82" t="s">
        <v>2125</v>
      </c>
      <c r="D1384" s="82" t="s">
        <v>2126</v>
      </c>
      <c r="E1384" s="82" t="s">
        <v>2113</v>
      </c>
      <c r="F1384" s="82" t="s">
        <v>2114</v>
      </c>
      <c r="G1384" s="82" t="s">
        <v>1381</v>
      </c>
    </row>
    <row r="1385" spans="1:7" x14ac:dyDescent="0.15">
      <c r="A1385" s="82">
        <v>1384</v>
      </c>
      <c r="B1385" s="82" t="s">
        <v>2109</v>
      </c>
      <c r="C1385" s="82" t="s">
        <v>2125</v>
      </c>
      <c r="D1385" s="82" t="s">
        <v>2126</v>
      </c>
      <c r="E1385" s="82" t="s">
        <v>2115</v>
      </c>
      <c r="F1385" s="82" t="s">
        <v>2116</v>
      </c>
      <c r="G1385" s="82" t="s">
        <v>1381</v>
      </c>
    </row>
    <row r="1386" spans="1:7" x14ac:dyDescent="0.15">
      <c r="A1386" s="82">
        <v>1385</v>
      </c>
      <c r="B1386" s="82" t="s">
        <v>2109</v>
      </c>
      <c r="C1386" s="82" t="s">
        <v>2125</v>
      </c>
      <c r="D1386" s="82" t="s">
        <v>2126</v>
      </c>
      <c r="E1386" s="82" t="s">
        <v>736</v>
      </c>
      <c r="F1386" s="82" t="s">
        <v>737</v>
      </c>
      <c r="G1386" s="82" t="s">
        <v>738</v>
      </c>
    </row>
    <row r="1387" spans="1:7" x14ac:dyDescent="0.15">
      <c r="A1387" s="82">
        <v>1386</v>
      </c>
      <c r="B1387" s="82" t="s">
        <v>2109</v>
      </c>
      <c r="C1387" s="82" t="s">
        <v>2125</v>
      </c>
      <c r="D1387" s="82" t="s">
        <v>2126</v>
      </c>
      <c r="E1387" s="82" t="s">
        <v>739</v>
      </c>
      <c r="F1387" s="82" t="s">
        <v>740</v>
      </c>
      <c r="G1387" s="82" t="s">
        <v>741</v>
      </c>
    </row>
    <row r="1388" spans="1:7" x14ac:dyDescent="0.15">
      <c r="A1388" s="82">
        <v>1387</v>
      </c>
      <c r="B1388" s="82" t="s">
        <v>2109</v>
      </c>
      <c r="C1388" s="82" t="s">
        <v>2127</v>
      </c>
      <c r="D1388" s="82" t="s">
        <v>2128</v>
      </c>
      <c r="E1388" s="82" t="s">
        <v>726</v>
      </c>
      <c r="F1388" s="82" t="s">
        <v>727</v>
      </c>
      <c r="G1388" s="82" t="s">
        <v>728</v>
      </c>
    </row>
    <row r="1389" spans="1:7" x14ac:dyDescent="0.15">
      <c r="A1389" s="82">
        <v>1388</v>
      </c>
      <c r="B1389" s="82" t="s">
        <v>2109</v>
      </c>
      <c r="C1389" s="82" t="s">
        <v>2127</v>
      </c>
      <c r="D1389" s="82" t="s">
        <v>2128</v>
      </c>
      <c r="E1389" s="82" t="s">
        <v>2113</v>
      </c>
      <c r="F1389" s="82" t="s">
        <v>2114</v>
      </c>
      <c r="G1389" s="82" t="s">
        <v>1381</v>
      </c>
    </row>
    <row r="1390" spans="1:7" x14ac:dyDescent="0.15">
      <c r="A1390" s="82">
        <v>1389</v>
      </c>
      <c r="B1390" s="82" t="s">
        <v>2109</v>
      </c>
      <c r="C1390" s="82" t="s">
        <v>2127</v>
      </c>
      <c r="D1390" s="82" t="s">
        <v>2128</v>
      </c>
      <c r="E1390" s="82" t="s">
        <v>2115</v>
      </c>
      <c r="F1390" s="82" t="s">
        <v>2116</v>
      </c>
      <c r="G1390" s="82" t="s">
        <v>1381</v>
      </c>
    </row>
    <row r="1391" spans="1:7" x14ac:dyDescent="0.15">
      <c r="A1391" s="82">
        <v>1390</v>
      </c>
      <c r="B1391" s="82" t="s">
        <v>2109</v>
      </c>
      <c r="C1391" s="82" t="s">
        <v>2127</v>
      </c>
      <c r="D1391" s="82" t="s">
        <v>2128</v>
      </c>
      <c r="E1391" s="82" t="s">
        <v>736</v>
      </c>
      <c r="F1391" s="82" t="s">
        <v>737</v>
      </c>
      <c r="G1391" s="82" t="s">
        <v>738</v>
      </c>
    </row>
    <row r="1392" spans="1:7" x14ac:dyDescent="0.15">
      <c r="A1392" s="82">
        <v>1391</v>
      </c>
      <c r="B1392" s="82" t="s">
        <v>2109</v>
      </c>
      <c r="C1392" s="82" t="s">
        <v>2127</v>
      </c>
      <c r="D1392" s="82" t="s">
        <v>2128</v>
      </c>
      <c r="E1392" s="82" t="s">
        <v>739</v>
      </c>
      <c r="F1392" s="82" t="s">
        <v>740</v>
      </c>
      <c r="G1392" s="82" t="s">
        <v>741</v>
      </c>
    </row>
    <row r="1393" spans="1:7" x14ac:dyDescent="0.15">
      <c r="A1393" s="82">
        <v>1392</v>
      </c>
      <c r="B1393" s="82" t="s">
        <v>2109</v>
      </c>
      <c r="C1393" s="82" t="s">
        <v>2109</v>
      </c>
      <c r="D1393" s="82" t="s">
        <v>2110</v>
      </c>
      <c r="E1393" s="82" t="s">
        <v>2115</v>
      </c>
      <c r="F1393" s="82" t="s">
        <v>2116</v>
      </c>
      <c r="G1393" s="82" t="s">
        <v>1381</v>
      </c>
    </row>
    <row r="1394" spans="1:7" x14ac:dyDescent="0.15">
      <c r="A1394" s="82">
        <v>1393</v>
      </c>
      <c r="B1394" s="82" t="s">
        <v>2109</v>
      </c>
      <c r="C1394" s="82" t="s">
        <v>2129</v>
      </c>
      <c r="D1394" s="82" t="s">
        <v>2130</v>
      </c>
      <c r="E1394" s="82" t="s">
        <v>726</v>
      </c>
      <c r="F1394" s="82" t="s">
        <v>727</v>
      </c>
      <c r="G1394" s="82" t="s">
        <v>728</v>
      </c>
    </row>
    <row r="1395" spans="1:7" x14ac:dyDescent="0.15">
      <c r="A1395" s="82">
        <v>1394</v>
      </c>
      <c r="B1395" s="82" t="s">
        <v>2109</v>
      </c>
      <c r="C1395" s="82" t="s">
        <v>2129</v>
      </c>
      <c r="D1395" s="82" t="s">
        <v>2130</v>
      </c>
      <c r="E1395" s="82" t="s">
        <v>2113</v>
      </c>
      <c r="F1395" s="82" t="s">
        <v>2114</v>
      </c>
      <c r="G1395" s="82" t="s">
        <v>1381</v>
      </c>
    </row>
    <row r="1396" spans="1:7" x14ac:dyDescent="0.15">
      <c r="A1396" s="82">
        <v>1395</v>
      </c>
      <c r="B1396" s="82" t="s">
        <v>2109</v>
      </c>
      <c r="C1396" s="82" t="s">
        <v>2129</v>
      </c>
      <c r="D1396" s="82" t="s">
        <v>2130</v>
      </c>
      <c r="E1396" s="82" t="s">
        <v>2115</v>
      </c>
      <c r="F1396" s="82" t="s">
        <v>2116</v>
      </c>
      <c r="G1396" s="82" t="s">
        <v>1381</v>
      </c>
    </row>
    <row r="1397" spans="1:7" x14ac:dyDescent="0.15">
      <c r="A1397" s="82">
        <v>1396</v>
      </c>
      <c r="B1397" s="82" t="s">
        <v>2109</v>
      </c>
      <c r="C1397" s="82" t="s">
        <v>2129</v>
      </c>
      <c r="D1397" s="82" t="s">
        <v>2130</v>
      </c>
      <c r="E1397" s="82" t="s">
        <v>736</v>
      </c>
      <c r="F1397" s="82" t="s">
        <v>737</v>
      </c>
      <c r="G1397" s="82" t="s">
        <v>738</v>
      </c>
    </row>
    <row r="1398" spans="1:7" x14ac:dyDescent="0.15">
      <c r="A1398" s="82">
        <v>1397</v>
      </c>
      <c r="B1398" s="82" t="s">
        <v>2109</v>
      </c>
      <c r="C1398" s="82" t="s">
        <v>2129</v>
      </c>
      <c r="D1398" s="82" t="s">
        <v>2130</v>
      </c>
      <c r="E1398" s="82" t="s">
        <v>739</v>
      </c>
      <c r="F1398" s="82" t="s">
        <v>740</v>
      </c>
      <c r="G1398" s="82" t="s">
        <v>741</v>
      </c>
    </row>
    <row r="1399" spans="1:7" x14ac:dyDescent="0.15">
      <c r="A1399" s="82">
        <v>1398</v>
      </c>
      <c r="B1399" s="82" t="s">
        <v>2109</v>
      </c>
      <c r="C1399" s="82" t="s">
        <v>2131</v>
      </c>
      <c r="D1399" s="82" t="s">
        <v>2132</v>
      </c>
      <c r="E1399" s="82" t="s">
        <v>726</v>
      </c>
      <c r="F1399" s="82" t="s">
        <v>727</v>
      </c>
      <c r="G1399" s="82" t="s">
        <v>728</v>
      </c>
    </row>
    <row r="1400" spans="1:7" x14ac:dyDescent="0.15">
      <c r="A1400" s="82">
        <v>1399</v>
      </c>
      <c r="B1400" s="82" t="s">
        <v>2109</v>
      </c>
      <c r="C1400" s="82" t="s">
        <v>2131</v>
      </c>
      <c r="D1400" s="82" t="s">
        <v>2132</v>
      </c>
      <c r="E1400" s="82" t="s">
        <v>2113</v>
      </c>
      <c r="F1400" s="82" t="s">
        <v>2114</v>
      </c>
      <c r="G1400" s="82" t="s">
        <v>1381</v>
      </c>
    </row>
    <row r="1401" spans="1:7" x14ac:dyDescent="0.15">
      <c r="A1401" s="82">
        <v>1400</v>
      </c>
      <c r="B1401" s="82" t="s">
        <v>2109</v>
      </c>
      <c r="C1401" s="82" t="s">
        <v>2131</v>
      </c>
      <c r="D1401" s="82" t="s">
        <v>2132</v>
      </c>
      <c r="E1401" s="82" t="s">
        <v>2115</v>
      </c>
      <c r="F1401" s="82" t="s">
        <v>2116</v>
      </c>
      <c r="G1401" s="82" t="s">
        <v>1381</v>
      </c>
    </row>
    <row r="1402" spans="1:7" x14ac:dyDescent="0.15">
      <c r="A1402" s="82">
        <v>1401</v>
      </c>
      <c r="B1402" s="82" t="s">
        <v>2109</v>
      </c>
      <c r="C1402" s="82" t="s">
        <v>2131</v>
      </c>
      <c r="D1402" s="82" t="s">
        <v>2132</v>
      </c>
      <c r="E1402" s="82" t="s">
        <v>736</v>
      </c>
      <c r="F1402" s="82" t="s">
        <v>737</v>
      </c>
      <c r="G1402" s="82" t="s">
        <v>738</v>
      </c>
    </row>
    <row r="1403" spans="1:7" x14ac:dyDescent="0.15">
      <c r="A1403" s="82">
        <v>1402</v>
      </c>
      <c r="B1403" s="82" t="s">
        <v>2109</v>
      </c>
      <c r="C1403" s="82" t="s">
        <v>2131</v>
      </c>
      <c r="D1403" s="82" t="s">
        <v>2132</v>
      </c>
      <c r="E1403" s="82" t="s">
        <v>739</v>
      </c>
      <c r="F1403" s="82" t="s">
        <v>740</v>
      </c>
      <c r="G1403" s="82" t="s">
        <v>741</v>
      </c>
    </row>
    <row r="1404" spans="1:7" x14ac:dyDescent="0.15">
      <c r="A1404" s="82">
        <v>1403</v>
      </c>
      <c r="B1404" s="82" t="s">
        <v>2109</v>
      </c>
      <c r="C1404" s="82" t="s">
        <v>2133</v>
      </c>
      <c r="D1404" s="82" t="s">
        <v>2134</v>
      </c>
      <c r="E1404" s="82" t="s">
        <v>726</v>
      </c>
      <c r="F1404" s="82" t="s">
        <v>727</v>
      </c>
      <c r="G1404" s="82" t="s">
        <v>728</v>
      </c>
    </row>
    <row r="1405" spans="1:7" x14ac:dyDescent="0.15">
      <c r="A1405" s="82">
        <v>1404</v>
      </c>
      <c r="B1405" s="82" t="s">
        <v>2109</v>
      </c>
      <c r="C1405" s="82" t="s">
        <v>2133</v>
      </c>
      <c r="D1405" s="82" t="s">
        <v>2134</v>
      </c>
      <c r="E1405" s="82" t="s">
        <v>2113</v>
      </c>
      <c r="F1405" s="82" t="s">
        <v>2114</v>
      </c>
      <c r="G1405" s="82" t="s">
        <v>1381</v>
      </c>
    </row>
    <row r="1406" spans="1:7" x14ac:dyDescent="0.15">
      <c r="A1406" s="82">
        <v>1405</v>
      </c>
      <c r="B1406" s="82" t="s">
        <v>2109</v>
      </c>
      <c r="C1406" s="82" t="s">
        <v>2133</v>
      </c>
      <c r="D1406" s="82" t="s">
        <v>2134</v>
      </c>
      <c r="E1406" s="82" t="s">
        <v>2115</v>
      </c>
      <c r="F1406" s="82" t="s">
        <v>2116</v>
      </c>
      <c r="G1406" s="82" t="s">
        <v>1381</v>
      </c>
    </row>
    <row r="1407" spans="1:7" x14ac:dyDescent="0.15">
      <c r="A1407" s="82">
        <v>1406</v>
      </c>
      <c r="B1407" s="82" t="s">
        <v>2109</v>
      </c>
      <c r="C1407" s="82" t="s">
        <v>2133</v>
      </c>
      <c r="D1407" s="82" t="s">
        <v>2134</v>
      </c>
      <c r="E1407" s="82" t="s">
        <v>736</v>
      </c>
      <c r="F1407" s="82" t="s">
        <v>737</v>
      </c>
      <c r="G1407" s="82" t="s">
        <v>738</v>
      </c>
    </row>
    <row r="1408" spans="1:7" x14ac:dyDescent="0.15">
      <c r="A1408" s="82">
        <v>1407</v>
      </c>
      <c r="B1408" s="82" t="s">
        <v>2109</v>
      </c>
      <c r="C1408" s="82" t="s">
        <v>2133</v>
      </c>
      <c r="D1408" s="82" t="s">
        <v>2134</v>
      </c>
      <c r="E1408" s="82" t="s">
        <v>739</v>
      </c>
      <c r="F1408" s="82" t="s">
        <v>740</v>
      </c>
      <c r="G1408" s="82" t="s">
        <v>741</v>
      </c>
    </row>
    <row r="1409" spans="1:7" x14ac:dyDescent="0.15">
      <c r="A1409" s="82">
        <v>1408</v>
      </c>
      <c r="B1409" s="82" t="s">
        <v>2109</v>
      </c>
      <c r="C1409" s="82" t="s">
        <v>2135</v>
      </c>
      <c r="D1409" s="82" t="s">
        <v>2136</v>
      </c>
      <c r="E1409" s="82" t="s">
        <v>726</v>
      </c>
      <c r="F1409" s="82" t="s">
        <v>727</v>
      </c>
      <c r="G1409" s="82" t="s">
        <v>728</v>
      </c>
    </row>
    <row r="1410" spans="1:7" x14ac:dyDescent="0.15">
      <c r="A1410" s="82">
        <v>1409</v>
      </c>
      <c r="B1410" s="82" t="s">
        <v>2109</v>
      </c>
      <c r="C1410" s="82" t="s">
        <v>2135</v>
      </c>
      <c r="D1410" s="82" t="s">
        <v>2136</v>
      </c>
      <c r="E1410" s="82" t="s">
        <v>2113</v>
      </c>
      <c r="F1410" s="82" t="s">
        <v>2114</v>
      </c>
      <c r="G1410" s="82" t="s">
        <v>1381</v>
      </c>
    </row>
    <row r="1411" spans="1:7" x14ac:dyDescent="0.15">
      <c r="A1411" s="82">
        <v>1410</v>
      </c>
      <c r="B1411" s="82" t="s">
        <v>2109</v>
      </c>
      <c r="C1411" s="82" t="s">
        <v>2135</v>
      </c>
      <c r="D1411" s="82" t="s">
        <v>2136</v>
      </c>
      <c r="E1411" s="82" t="s">
        <v>860</v>
      </c>
      <c r="F1411" s="82" t="s">
        <v>861</v>
      </c>
      <c r="G1411" s="82" t="s">
        <v>862</v>
      </c>
    </row>
    <row r="1412" spans="1:7" x14ac:dyDescent="0.15">
      <c r="A1412" s="82">
        <v>1411</v>
      </c>
      <c r="B1412" s="82" t="s">
        <v>2109</v>
      </c>
      <c r="C1412" s="82" t="s">
        <v>2135</v>
      </c>
      <c r="D1412" s="82" t="s">
        <v>2136</v>
      </c>
      <c r="E1412" s="82" t="s">
        <v>1388</v>
      </c>
      <c r="F1412" s="82" t="s">
        <v>861</v>
      </c>
      <c r="G1412" s="82" t="s">
        <v>1389</v>
      </c>
    </row>
    <row r="1413" spans="1:7" x14ac:dyDescent="0.15">
      <c r="A1413" s="82">
        <v>1412</v>
      </c>
      <c r="B1413" s="82" t="s">
        <v>2109</v>
      </c>
      <c r="C1413" s="82" t="s">
        <v>2135</v>
      </c>
      <c r="D1413" s="82" t="s">
        <v>2136</v>
      </c>
      <c r="E1413" s="82" t="s">
        <v>2137</v>
      </c>
      <c r="F1413" s="82" t="s">
        <v>2138</v>
      </c>
      <c r="G1413" s="82" t="s">
        <v>815</v>
      </c>
    </row>
    <row r="1414" spans="1:7" x14ac:dyDescent="0.15">
      <c r="A1414" s="82">
        <v>1413</v>
      </c>
      <c r="B1414" s="82" t="s">
        <v>2109</v>
      </c>
      <c r="C1414" s="82" t="s">
        <v>2135</v>
      </c>
      <c r="D1414" s="82" t="s">
        <v>2136</v>
      </c>
      <c r="E1414" s="82" t="s">
        <v>2139</v>
      </c>
      <c r="F1414" s="82" t="s">
        <v>2140</v>
      </c>
      <c r="G1414" s="82" t="s">
        <v>1381</v>
      </c>
    </row>
    <row r="1415" spans="1:7" x14ac:dyDescent="0.15">
      <c r="A1415" s="82">
        <v>1414</v>
      </c>
      <c r="B1415" s="82" t="s">
        <v>2109</v>
      </c>
      <c r="C1415" s="82" t="s">
        <v>2135</v>
      </c>
      <c r="D1415" s="82" t="s">
        <v>2136</v>
      </c>
      <c r="E1415" s="82" t="s">
        <v>2115</v>
      </c>
      <c r="F1415" s="82" t="s">
        <v>2116</v>
      </c>
      <c r="G1415" s="82" t="s">
        <v>1381</v>
      </c>
    </row>
    <row r="1416" spans="1:7" x14ac:dyDescent="0.15">
      <c r="A1416" s="82">
        <v>1415</v>
      </c>
      <c r="B1416" s="82" t="s">
        <v>2109</v>
      </c>
      <c r="C1416" s="82" t="s">
        <v>2135</v>
      </c>
      <c r="D1416" s="82" t="s">
        <v>2136</v>
      </c>
      <c r="E1416" s="82" t="s">
        <v>736</v>
      </c>
      <c r="F1416" s="82" t="s">
        <v>737</v>
      </c>
      <c r="G1416" s="82" t="s">
        <v>738</v>
      </c>
    </row>
    <row r="1417" spans="1:7" x14ac:dyDescent="0.15">
      <c r="A1417" s="82">
        <v>1416</v>
      </c>
      <c r="B1417" s="82" t="s">
        <v>2109</v>
      </c>
      <c r="C1417" s="82" t="s">
        <v>2135</v>
      </c>
      <c r="D1417" s="82" t="s">
        <v>2136</v>
      </c>
      <c r="E1417" s="82" t="s">
        <v>739</v>
      </c>
      <c r="F1417" s="82" t="s">
        <v>740</v>
      </c>
      <c r="G1417" s="82" t="s">
        <v>741</v>
      </c>
    </row>
    <row r="1418" spans="1:7" x14ac:dyDescent="0.15">
      <c r="A1418" s="82">
        <v>1417</v>
      </c>
      <c r="B1418" s="82" t="s">
        <v>2109</v>
      </c>
      <c r="C1418" s="82" t="s">
        <v>2141</v>
      </c>
      <c r="D1418" s="82" t="s">
        <v>2142</v>
      </c>
      <c r="E1418" s="82" t="s">
        <v>726</v>
      </c>
      <c r="F1418" s="82" t="s">
        <v>727</v>
      </c>
      <c r="G1418" s="82" t="s">
        <v>728</v>
      </c>
    </row>
    <row r="1419" spans="1:7" x14ac:dyDescent="0.15">
      <c r="A1419" s="82">
        <v>1418</v>
      </c>
      <c r="B1419" s="82" t="s">
        <v>2109</v>
      </c>
      <c r="C1419" s="82" t="s">
        <v>2141</v>
      </c>
      <c r="D1419" s="82" t="s">
        <v>2142</v>
      </c>
      <c r="E1419" s="82" t="s">
        <v>2113</v>
      </c>
      <c r="F1419" s="82" t="s">
        <v>2114</v>
      </c>
      <c r="G1419" s="82" t="s">
        <v>1381</v>
      </c>
    </row>
    <row r="1420" spans="1:7" x14ac:dyDescent="0.15">
      <c r="A1420" s="82">
        <v>1419</v>
      </c>
      <c r="B1420" s="82" t="s">
        <v>2109</v>
      </c>
      <c r="C1420" s="82" t="s">
        <v>2141</v>
      </c>
      <c r="D1420" s="82" t="s">
        <v>2142</v>
      </c>
      <c r="E1420" s="82" t="s">
        <v>2115</v>
      </c>
      <c r="F1420" s="82" t="s">
        <v>2116</v>
      </c>
      <c r="G1420" s="82" t="s">
        <v>1381</v>
      </c>
    </row>
    <row r="1421" spans="1:7" x14ac:dyDescent="0.15">
      <c r="A1421" s="82">
        <v>1420</v>
      </c>
      <c r="B1421" s="82" t="s">
        <v>2109</v>
      </c>
      <c r="C1421" s="82" t="s">
        <v>2141</v>
      </c>
      <c r="D1421" s="82" t="s">
        <v>2142</v>
      </c>
      <c r="E1421" s="82" t="s">
        <v>736</v>
      </c>
      <c r="F1421" s="82" t="s">
        <v>737</v>
      </c>
      <c r="G1421" s="82" t="s">
        <v>738</v>
      </c>
    </row>
    <row r="1422" spans="1:7" x14ac:dyDescent="0.15">
      <c r="A1422" s="82">
        <v>1421</v>
      </c>
      <c r="B1422" s="82" t="s">
        <v>2109</v>
      </c>
      <c r="C1422" s="82" t="s">
        <v>2141</v>
      </c>
      <c r="D1422" s="82" t="s">
        <v>2142</v>
      </c>
      <c r="E1422" s="82" t="s">
        <v>739</v>
      </c>
      <c r="F1422" s="82" t="s">
        <v>740</v>
      </c>
      <c r="G1422" s="82" t="s">
        <v>741</v>
      </c>
    </row>
    <row r="1423" spans="1:7" x14ac:dyDescent="0.15">
      <c r="A1423" s="82">
        <v>1422</v>
      </c>
      <c r="B1423" s="82" t="s">
        <v>2109</v>
      </c>
      <c r="C1423" s="82" t="s">
        <v>2143</v>
      </c>
      <c r="D1423" s="82" t="s">
        <v>2144</v>
      </c>
      <c r="E1423" s="82" t="s">
        <v>726</v>
      </c>
      <c r="F1423" s="82" t="s">
        <v>727</v>
      </c>
      <c r="G1423" s="82" t="s">
        <v>728</v>
      </c>
    </row>
    <row r="1424" spans="1:7" x14ac:dyDescent="0.15">
      <c r="A1424" s="82">
        <v>1423</v>
      </c>
      <c r="B1424" s="82" t="s">
        <v>2109</v>
      </c>
      <c r="C1424" s="82" t="s">
        <v>2143</v>
      </c>
      <c r="D1424" s="82" t="s">
        <v>2144</v>
      </c>
      <c r="E1424" s="82" t="s">
        <v>736</v>
      </c>
      <c r="F1424" s="82" t="s">
        <v>737</v>
      </c>
      <c r="G1424" s="82" t="s">
        <v>738</v>
      </c>
    </row>
    <row r="1425" spans="1:7" x14ac:dyDescent="0.15">
      <c r="A1425" s="82">
        <v>1424</v>
      </c>
      <c r="B1425" s="82" t="s">
        <v>2109</v>
      </c>
      <c r="C1425" s="82" t="s">
        <v>2143</v>
      </c>
      <c r="D1425" s="82" t="s">
        <v>2144</v>
      </c>
      <c r="E1425" s="82" t="s">
        <v>739</v>
      </c>
      <c r="F1425" s="82" t="s">
        <v>740</v>
      </c>
      <c r="G1425" s="82" t="s">
        <v>741</v>
      </c>
    </row>
    <row r="1426" spans="1:7" x14ac:dyDescent="0.15">
      <c r="A1426" s="82">
        <v>1425</v>
      </c>
      <c r="B1426" s="82" t="s">
        <v>2145</v>
      </c>
      <c r="C1426" s="82" t="s">
        <v>2147</v>
      </c>
      <c r="D1426" s="82" t="s">
        <v>2148</v>
      </c>
      <c r="E1426" s="82" t="s">
        <v>2149</v>
      </c>
      <c r="F1426" s="82" t="s">
        <v>2150</v>
      </c>
      <c r="G1426" s="82" t="s">
        <v>1179</v>
      </c>
    </row>
    <row r="1427" spans="1:7" x14ac:dyDescent="0.15">
      <c r="A1427" s="82">
        <v>1426</v>
      </c>
      <c r="B1427" s="82" t="s">
        <v>2145</v>
      </c>
      <c r="C1427" s="82" t="s">
        <v>2147</v>
      </c>
      <c r="D1427" s="82" t="s">
        <v>2148</v>
      </c>
      <c r="E1427" s="82" t="s">
        <v>726</v>
      </c>
      <c r="F1427" s="82" t="s">
        <v>727</v>
      </c>
      <c r="G1427" s="82" t="s">
        <v>728</v>
      </c>
    </row>
    <row r="1428" spans="1:7" x14ac:dyDescent="0.15">
      <c r="A1428" s="82">
        <v>1427</v>
      </c>
      <c r="B1428" s="82" t="s">
        <v>2145</v>
      </c>
      <c r="C1428" s="82" t="s">
        <v>2147</v>
      </c>
      <c r="D1428" s="82" t="s">
        <v>2148</v>
      </c>
      <c r="E1428" s="82" t="s">
        <v>2151</v>
      </c>
      <c r="F1428" s="82" t="s">
        <v>2152</v>
      </c>
      <c r="G1428" s="82" t="s">
        <v>1179</v>
      </c>
    </row>
    <row r="1429" spans="1:7" x14ac:dyDescent="0.15">
      <c r="A1429" s="82">
        <v>1428</v>
      </c>
      <c r="B1429" s="82" t="s">
        <v>2145</v>
      </c>
      <c r="C1429" s="82" t="s">
        <v>2147</v>
      </c>
      <c r="D1429" s="82" t="s">
        <v>2148</v>
      </c>
      <c r="E1429" s="82" t="s">
        <v>736</v>
      </c>
      <c r="F1429" s="82" t="s">
        <v>737</v>
      </c>
      <c r="G1429" s="82" t="s">
        <v>738</v>
      </c>
    </row>
    <row r="1430" spans="1:7" x14ac:dyDescent="0.15">
      <c r="A1430" s="82">
        <v>1429</v>
      </c>
      <c r="B1430" s="82" t="s">
        <v>2145</v>
      </c>
      <c r="C1430" s="82" t="s">
        <v>2147</v>
      </c>
      <c r="D1430" s="82" t="s">
        <v>2148</v>
      </c>
      <c r="E1430" s="82" t="s">
        <v>739</v>
      </c>
      <c r="F1430" s="82" t="s">
        <v>740</v>
      </c>
      <c r="G1430" s="82" t="s">
        <v>741</v>
      </c>
    </row>
    <row r="1431" spans="1:7" x14ac:dyDescent="0.15">
      <c r="A1431" s="82">
        <v>1430</v>
      </c>
      <c r="B1431" s="82" t="s">
        <v>2145</v>
      </c>
      <c r="C1431" s="82" t="s">
        <v>2153</v>
      </c>
      <c r="D1431" s="82" t="s">
        <v>2154</v>
      </c>
      <c r="E1431" s="82" t="s">
        <v>726</v>
      </c>
      <c r="F1431" s="82" t="s">
        <v>727</v>
      </c>
      <c r="G1431" s="82" t="s">
        <v>728</v>
      </c>
    </row>
    <row r="1432" spans="1:7" x14ac:dyDescent="0.15">
      <c r="A1432" s="82">
        <v>1431</v>
      </c>
      <c r="B1432" s="82" t="s">
        <v>2145</v>
      </c>
      <c r="C1432" s="82" t="s">
        <v>2153</v>
      </c>
      <c r="D1432" s="82" t="s">
        <v>2154</v>
      </c>
      <c r="E1432" s="82" t="s">
        <v>2155</v>
      </c>
      <c r="F1432" s="82" t="s">
        <v>2156</v>
      </c>
      <c r="G1432" s="82" t="s">
        <v>1179</v>
      </c>
    </row>
    <row r="1433" spans="1:7" x14ac:dyDescent="0.15">
      <c r="A1433" s="82">
        <v>1432</v>
      </c>
      <c r="B1433" s="82" t="s">
        <v>2145</v>
      </c>
      <c r="C1433" s="82" t="s">
        <v>2153</v>
      </c>
      <c r="D1433" s="82" t="s">
        <v>2154</v>
      </c>
      <c r="E1433" s="82" t="s">
        <v>736</v>
      </c>
      <c r="F1433" s="82" t="s">
        <v>737</v>
      </c>
      <c r="G1433" s="82" t="s">
        <v>738</v>
      </c>
    </row>
    <row r="1434" spans="1:7" x14ac:dyDescent="0.15">
      <c r="A1434" s="82">
        <v>1433</v>
      </c>
      <c r="B1434" s="82" t="s">
        <v>2145</v>
      </c>
      <c r="C1434" s="82" t="s">
        <v>2153</v>
      </c>
      <c r="D1434" s="82" t="s">
        <v>2154</v>
      </c>
      <c r="E1434" s="82" t="s">
        <v>739</v>
      </c>
      <c r="F1434" s="82" t="s">
        <v>740</v>
      </c>
      <c r="G1434" s="82" t="s">
        <v>741</v>
      </c>
    </row>
    <row r="1435" spans="1:7" x14ac:dyDescent="0.15">
      <c r="A1435" s="82">
        <v>1434</v>
      </c>
      <c r="B1435" s="82" t="s">
        <v>2145</v>
      </c>
      <c r="C1435" s="82" t="s">
        <v>2157</v>
      </c>
      <c r="D1435" s="82" t="s">
        <v>2158</v>
      </c>
      <c r="E1435" s="82" t="s">
        <v>726</v>
      </c>
      <c r="F1435" s="82" t="s">
        <v>727</v>
      </c>
      <c r="G1435" s="82" t="s">
        <v>728</v>
      </c>
    </row>
    <row r="1436" spans="1:7" x14ac:dyDescent="0.15">
      <c r="A1436" s="82">
        <v>1435</v>
      </c>
      <c r="B1436" s="82" t="s">
        <v>2145</v>
      </c>
      <c r="C1436" s="82" t="s">
        <v>2157</v>
      </c>
      <c r="D1436" s="82" t="s">
        <v>2158</v>
      </c>
      <c r="E1436" s="82" t="s">
        <v>2159</v>
      </c>
      <c r="F1436" s="82" t="s">
        <v>2160</v>
      </c>
      <c r="G1436" s="82" t="s">
        <v>1179</v>
      </c>
    </row>
    <row r="1437" spans="1:7" x14ac:dyDescent="0.15">
      <c r="A1437" s="82">
        <v>1436</v>
      </c>
      <c r="B1437" s="82" t="s">
        <v>2145</v>
      </c>
      <c r="C1437" s="82" t="s">
        <v>2157</v>
      </c>
      <c r="D1437" s="82" t="s">
        <v>2158</v>
      </c>
      <c r="E1437" s="82" t="s">
        <v>736</v>
      </c>
      <c r="F1437" s="82" t="s">
        <v>737</v>
      </c>
      <c r="G1437" s="82" t="s">
        <v>738</v>
      </c>
    </row>
    <row r="1438" spans="1:7" x14ac:dyDescent="0.15">
      <c r="A1438" s="82">
        <v>1437</v>
      </c>
      <c r="B1438" s="82" t="s">
        <v>2145</v>
      </c>
      <c r="C1438" s="82" t="s">
        <v>2157</v>
      </c>
      <c r="D1438" s="82" t="s">
        <v>2158</v>
      </c>
      <c r="E1438" s="82" t="s">
        <v>739</v>
      </c>
      <c r="F1438" s="82" t="s">
        <v>740</v>
      </c>
      <c r="G1438" s="82" t="s">
        <v>741</v>
      </c>
    </row>
    <row r="1439" spans="1:7" x14ac:dyDescent="0.15">
      <c r="A1439" s="82">
        <v>1438</v>
      </c>
      <c r="B1439" s="82" t="s">
        <v>2145</v>
      </c>
      <c r="C1439" s="82" t="s">
        <v>2161</v>
      </c>
      <c r="D1439" s="82" t="s">
        <v>2162</v>
      </c>
      <c r="E1439" s="82" t="s">
        <v>726</v>
      </c>
      <c r="F1439" s="82" t="s">
        <v>727</v>
      </c>
      <c r="G1439" s="82" t="s">
        <v>728</v>
      </c>
    </row>
    <row r="1440" spans="1:7" x14ac:dyDescent="0.15">
      <c r="A1440" s="82">
        <v>1439</v>
      </c>
      <c r="B1440" s="82" t="s">
        <v>2145</v>
      </c>
      <c r="C1440" s="82" t="s">
        <v>2161</v>
      </c>
      <c r="D1440" s="82" t="s">
        <v>2162</v>
      </c>
      <c r="E1440" s="82" t="s">
        <v>2163</v>
      </c>
      <c r="F1440" s="82" t="s">
        <v>2164</v>
      </c>
      <c r="G1440" s="82" t="s">
        <v>1179</v>
      </c>
    </row>
    <row r="1441" spans="1:7" x14ac:dyDescent="0.15">
      <c r="A1441" s="82">
        <v>1440</v>
      </c>
      <c r="B1441" s="82" t="s">
        <v>2145</v>
      </c>
      <c r="C1441" s="82" t="s">
        <v>2161</v>
      </c>
      <c r="D1441" s="82" t="s">
        <v>2162</v>
      </c>
      <c r="E1441" s="82" t="s">
        <v>736</v>
      </c>
      <c r="F1441" s="82" t="s">
        <v>737</v>
      </c>
      <c r="G1441" s="82" t="s">
        <v>738</v>
      </c>
    </row>
    <row r="1442" spans="1:7" x14ac:dyDescent="0.15">
      <c r="A1442" s="82">
        <v>1441</v>
      </c>
      <c r="B1442" s="82" t="s">
        <v>2145</v>
      </c>
      <c r="C1442" s="82" t="s">
        <v>2161</v>
      </c>
      <c r="D1442" s="82" t="s">
        <v>2162</v>
      </c>
      <c r="E1442" s="82" t="s">
        <v>739</v>
      </c>
      <c r="F1442" s="82" t="s">
        <v>740</v>
      </c>
      <c r="G1442" s="82" t="s">
        <v>741</v>
      </c>
    </row>
    <row r="1443" spans="1:7" x14ac:dyDescent="0.15">
      <c r="A1443" s="82">
        <v>1442</v>
      </c>
      <c r="B1443" s="82" t="s">
        <v>2145</v>
      </c>
      <c r="C1443" s="82" t="s">
        <v>2165</v>
      </c>
      <c r="D1443" s="82" t="s">
        <v>2166</v>
      </c>
      <c r="E1443" s="82" t="s">
        <v>726</v>
      </c>
      <c r="F1443" s="82" t="s">
        <v>727</v>
      </c>
      <c r="G1443" s="82" t="s">
        <v>728</v>
      </c>
    </row>
    <row r="1444" spans="1:7" x14ac:dyDescent="0.15">
      <c r="A1444" s="82">
        <v>1443</v>
      </c>
      <c r="B1444" s="82" t="s">
        <v>2145</v>
      </c>
      <c r="C1444" s="82" t="s">
        <v>2165</v>
      </c>
      <c r="D1444" s="82" t="s">
        <v>2166</v>
      </c>
      <c r="E1444" s="82" t="s">
        <v>2167</v>
      </c>
      <c r="F1444" s="82" t="s">
        <v>2168</v>
      </c>
      <c r="G1444" s="82" t="s">
        <v>1179</v>
      </c>
    </row>
    <row r="1445" spans="1:7" x14ac:dyDescent="0.15">
      <c r="A1445" s="82">
        <v>1444</v>
      </c>
      <c r="B1445" s="82" t="s">
        <v>2145</v>
      </c>
      <c r="C1445" s="82" t="s">
        <v>2165</v>
      </c>
      <c r="D1445" s="82" t="s">
        <v>2166</v>
      </c>
      <c r="E1445" s="82" t="s">
        <v>2169</v>
      </c>
      <c r="F1445" s="82" t="s">
        <v>2170</v>
      </c>
      <c r="G1445" s="82" t="s">
        <v>1179</v>
      </c>
    </row>
    <row r="1446" spans="1:7" x14ac:dyDescent="0.15">
      <c r="A1446" s="82">
        <v>1445</v>
      </c>
      <c r="B1446" s="82" t="s">
        <v>2145</v>
      </c>
      <c r="C1446" s="82" t="s">
        <v>2165</v>
      </c>
      <c r="D1446" s="82" t="s">
        <v>2166</v>
      </c>
      <c r="E1446" s="82" t="s">
        <v>2171</v>
      </c>
      <c r="F1446" s="82" t="s">
        <v>2172</v>
      </c>
      <c r="G1446" s="82" t="s">
        <v>1179</v>
      </c>
    </row>
    <row r="1447" spans="1:7" x14ac:dyDescent="0.15">
      <c r="A1447" s="82">
        <v>1446</v>
      </c>
      <c r="B1447" s="82" t="s">
        <v>2145</v>
      </c>
      <c r="C1447" s="82" t="s">
        <v>2165</v>
      </c>
      <c r="D1447" s="82" t="s">
        <v>2166</v>
      </c>
      <c r="E1447" s="82" t="s">
        <v>2173</v>
      </c>
      <c r="F1447" s="82" t="s">
        <v>2174</v>
      </c>
      <c r="G1447" s="82" t="s">
        <v>1179</v>
      </c>
    </row>
    <row r="1448" spans="1:7" x14ac:dyDescent="0.15">
      <c r="A1448" s="82">
        <v>1447</v>
      </c>
      <c r="B1448" s="82" t="s">
        <v>2145</v>
      </c>
      <c r="C1448" s="82" t="s">
        <v>2165</v>
      </c>
      <c r="D1448" s="82" t="s">
        <v>2166</v>
      </c>
      <c r="E1448" s="82" t="s">
        <v>2175</v>
      </c>
      <c r="F1448" s="82" t="s">
        <v>2176</v>
      </c>
      <c r="G1448" s="82" t="s">
        <v>1179</v>
      </c>
    </row>
    <row r="1449" spans="1:7" x14ac:dyDescent="0.15">
      <c r="A1449" s="82">
        <v>1448</v>
      </c>
      <c r="B1449" s="82" t="s">
        <v>2145</v>
      </c>
      <c r="C1449" s="82" t="s">
        <v>2165</v>
      </c>
      <c r="D1449" s="82" t="s">
        <v>2166</v>
      </c>
      <c r="E1449" s="82" t="s">
        <v>2177</v>
      </c>
      <c r="F1449" s="82" t="s">
        <v>2178</v>
      </c>
      <c r="G1449" s="82" t="s">
        <v>1179</v>
      </c>
    </row>
    <row r="1450" spans="1:7" x14ac:dyDescent="0.15">
      <c r="A1450" s="82">
        <v>1449</v>
      </c>
      <c r="B1450" s="82" t="s">
        <v>2145</v>
      </c>
      <c r="C1450" s="82" t="s">
        <v>2165</v>
      </c>
      <c r="D1450" s="82" t="s">
        <v>2166</v>
      </c>
      <c r="E1450" s="82" t="s">
        <v>736</v>
      </c>
      <c r="F1450" s="82" t="s">
        <v>737</v>
      </c>
      <c r="G1450" s="82" t="s">
        <v>738</v>
      </c>
    </row>
    <row r="1451" spans="1:7" x14ac:dyDescent="0.15">
      <c r="A1451" s="82">
        <v>1450</v>
      </c>
      <c r="B1451" s="82" t="s">
        <v>2145</v>
      </c>
      <c r="C1451" s="82" t="s">
        <v>2165</v>
      </c>
      <c r="D1451" s="82" t="s">
        <v>2166</v>
      </c>
      <c r="E1451" s="82" t="s">
        <v>739</v>
      </c>
      <c r="F1451" s="82" t="s">
        <v>740</v>
      </c>
      <c r="G1451" s="82" t="s">
        <v>741</v>
      </c>
    </row>
    <row r="1452" spans="1:7" x14ac:dyDescent="0.15">
      <c r="A1452" s="82">
        <v>1451</v>
      </c>
      <c r="B1452" s="82" t="s">
        <v>2145</v>
      </c>
      <c r="C1452" s="82" t="s">
        <v>2179</v>
      </c>
      <c r="D1452" s="82" t="s">
        <v>2180</v>
      </c>
      <c r="E1452" s="82" t="s">
        <v>2181</v>
      </c>
      <c r="F1452" s="82" t="s">
        <v>2182</v>
      </c>
      <c r="G1452" s="82" t="s">
        <v>1179</v>
      </c>
    </row>
    <row r="1453" spans="1:7" x14ac:dyDescent="0.15">
      <c r="A1453" s="82">
        <v>1452</v>
      </c>
      <c r="B1453" s="82" t="s">
        <v>2145</v>
      </c>
      <c r="C1453" s="82" t="s">
        <v>2179</v>
      </c>
      <c r="D1453" s="82" t="s">
        <v>2180</v>
      </c>
      <c r="E1453" s="82" t="s">
        <v>726</v>
      </c>
      <c r="F1453" s="82" t="s">
        <v>727</v>
      </c>
      <c r="G1453" s="82" t="s">
        <v>728</v>
      </c>
    </row>
    <row r="1454" spans="1:7" x14ac:dyDescent="0.15">
      <c r="A1454" s="82">
        <v>1453</v>
      </c>
      <c r="B1454" s="82" t="s">
        <v>2145</v>
      </c>
      <c r="C1454" s="82" t="s">
        <v>2179</v>
      </c>
      <c r="D1454" s="82" t="s">
        <v>2180</v>
      </c>
      <c r="E1454" s="82" t="s">
        <v>2183</v>
      </c>
      <c r="F1454" s="82" t="s">
        <v>2184</v>
      </c>
      <c r="G1454" s="82" t="s">
        <v>1179</v>
      </c>
    </row>
    <row r="1455" spans="1:7" x14ac:dyDescent="0.15">
      <c r="A1455" s="82">
        <v>1454</v>
      </c>
      <c r="B1455" s="82" t="s">
        <v>2145</v>
      </c>
      <c r="C1455" s="82" t="s">
        <v>2179</v>
      </c>
      <c r="D1455" s="82" t="s">
        <v>2180</v>
      </c>
      <c r="E1455" s="82" t="s">
        <v>1529</v>
      </c>
      <c r="F1455" s="82" t="s">
        <v>2185</v>
      </c>
      <c r="G1455" s="82" t="s">
        <v>1179</v>
      </c>
    </row>
    <row r="1456" spans="1:7" x14ac:dyDescent="0.15">
      <c r="A1456" s="82">
        <v>1455</v>
      </c>
      <c r="B1456" s="82" t="s">
        <v>2145</v>
      </c>
      <c r="C1456" s="82" t="s">
        <v>2179</v>
      </c>
      <c r="D1456" s="82" t="s">
        <v>2180</v>
      </c>
      <c r="E1456" s="82" t="s">
        <v>736</v>
      </c>
      <c r="F1456" s="82" t="s">
        <v>737</v>
      </c>
      <c r="G1456" s="82" t="s">
        <v>738</v>
      </c>
    </row>
    <row r="1457" spans="1:7" x14ac:dyDescent="0.15">
      <c r="A1457" s="82">
        <v>1456</v>
      </c>
      <c r="B1457" s="82" t="s">
        <v>2145</v>
      </c>
      <c r="C1457" s="82" t="s">
        <v>2179</v>
      </c>
      <c r="D1457" s="82" t="s">
        <v>2180</v>
      </c>
      <c r="E1457" s="82" t="s">
        <v>739</v>
      </c>
      <c r="F1457" s="82" t="s">
        <v>740</v>
      </c>
      <c r="G1457" s="82" t="s">
        <v>741</v>
      </c>
    </row>
    <row r="1458" spans="1:7" x14ac:dyDescent="0.15">
      <c r="A1458" s="82">
        <v>1457</v>
      </c>
      <c r="B1458" s="82" t="s">
        <v>2145</v>
      </c>
      <c r="C1458" s="82" t="s">
        <v>2186</v>
      </c>
      <c r="D1458" s="82" t="s">
        <v>2187</v>
      </c>
      <c r="E1458" s="82" t="s">
        <v>726</v>
      </c>
      <c r="F1458" s="82" t="s">
        <v>727</v>
      </c>
      <c r="G1458" s="82" t="s">
        <v>728</v>
      </c>
    </row>
    <row r="1459" spans="1:7" x14ac:dyDescent="0.15">
      <c r="A1459" s="82">
        <v>1458</v>
      </c>
      <c r="B1459" s="82" t="s">
        <v>2145</v>
      </c>
      <c r="C1459" s="82" t="s">
        <v>2186</v>
      </c>
      <c r="D1459" s="82" t="s">
        <v>2187</v>
      </c>
      <c r="E1459" s="82" t="s">
        <v>2188</v>
      </c>
      <c r="F1459" s="82" t="s">
        <v>2189</v>
      </c>
      <c r="G1459" s="82" t="s">
        <v>1179</v>
      </c>
    </row>
    <row r="1460" spans="1:7" x14ac:dyDescent="0.15">
      <c r="A1460" s="82">
        <v>1459</v>
      </c>
      <c r="B1460" s="82" t="s">
        <v>2145</v>
      </c>
      <c r="C1460" s="82" t="s">
        <v>2186</v>
      </c>
      <c r="D1460" s="82" t="s">
        <v>2187</v>
      </c>
      <c r="E1460" s="82" t="s">
        <v>2190</v>
      </c>
      <c r="F1460" s="82" t="s">
        <v>2191</v>
      </c>
      <c r="G1460" s="82" t="s">
        <v>1179</v>
      </c>
    </row>
    <row r="1461" spans="1:7" x14ac:dyDescent="0.15">
      <c r="A1461" s="82">
        <v>1460</v>
      </c>
      <c r="B1461" s="82" t="s">
        <v>2145</v>
      </c>
      <c r="C1461" s="82" t="s">
        <v>2186</v>
      </c>
      <c r="D1461" s="82" t="s">
        <v>2187</v>
      </c>
      <c r="E1461" s="82" t="s">
        <v>736</v>
      </c>
      <c r="F1461" s="82" t="s">
        <v>737</v>
      </c>
      <c r="G1461" s="82" t="s">
        <v>738</v>
      </c>
    </row>
    <row r="1462" spans="1:7" x14ac:dyDescent="0.15">
      <c r="A1462" s="82">
        <v>1461</v>
      </c>
      <c r="B1462" s="82" t="s">
        <v>2145</v>
      </c>
      <c r="C1462" s="82" t="s">
        <v>2186</v>
      </c>
      <c r="D1462" s="82" t="s">
        <v>2187</v>
      </c>
      <c r="E1462" s="82" t="s">
        <v>739</v>
      </c>
      <c r="F1462" s="82" t="s">
        <v>740</v>
      </c>
      <c r="G1462" s="82" t="s">
        <v>741</v>
      </c>
    </row>
    <row r="1463" spans="1:7" x14ac:dyDescent="0.15">
      <c r="A1463" s="82">
        <v>1462</v>
      </c>
      <c r="B1463" s="82" t="s">
        <v>2192</v>
      </c>
      <c r="C1463" s="82" t="s">
        <v>2194</v>
      </c>
      <c r="D1463" s="82" t="s">
        <v>2195</v>
      </c>
      <c r="E1463" s="82" t="s">
        <v>843</v>
      </c>
      <c r="F1463" s="82" t="s">
        <v>844</v>
      </c>
      <c r="G1463" s="82" t="s">
        <v>845</v>
      </c>
    </row>
    <row r="1464" spans="1:7" x14ac:dyDescent="0.15">
      <c r="A1464" s="82">
        <v>1463</v>
      </c>
      <c r="B1464" s="82" t="s">
        <v>2192</v>
      </c>
      <c r="C1464" s="82" t="s">
        <v>2194</v>
      </c>
      <c r="D1464" s="82" t="s">
        <v>2195</v>
      </c>
      <c r="E1464" s="82" t="s">
        <v>726</v>
      </c>
      <c r="F1464" s="82" t="s">
        <v>727</v>
      </c>
      <c r="G1464" s="82" t="s">
        <v>728</v>
      </c>
    </row>
    <row r="1465" spans="1:7" x14ac:dyDescent="0.15">
      <c r="A1465" s="82">
        <v>1464</v>
      </c>
      <c r="B1465" s="82" t="s">
        <v>2192</v>
      </c>
      <c r="C1465" s="82" t="s">
        <v>2194</v>
      </c>
      <c r="D1465" s="82" t="s">
        <v>2195</v>
      </c>
      <c r="E1465" s="82" t="s">
        <v>2196</v>
      </c>
      <c r="F1465" s="82" t="s">
        <v>2197</v>
      </c>
      <c r="G1465" s="82" t="s">
        <v>1402</v>
      </c>
    </row>
    <row r="1466" spans="1:7" x14ac:dyDescent="0.15">
      <c r="A1466" s="82">
        <v>1465</v>
      </c>
      <c r="B1466" s="82" t="s">
        <v>2192</v>
      </c>
      <c r="C1466" s="82" t="s">
        <v>2194</v>
      </c>
      <c r="D1466" s="82" t="s">
        <v>2195</v>
      </c>
      <c r="E1466" s="82" t="s">
        <v>736</v>
      </c>
      <c r="F1466" s="82" t="s">
        <v>737</v>
      </c>
      <c r="G1466" s="82" t="s">
        <v>738</v>
      </c>
    </row>
    <row r="1467" spans="1:7" x14ac:dyDescent="0.15">
      <c r="A1467" s="82">
        <v>1466</v>
      </c>
      <c r="B1467" s="82" t="s">
        <v>2192</v>
      </c>
      <c r="C1467" s="82" t="s">
        <v>2194</v>
      </c>
      <c r="D1467" s="82" t="s">
        <v>2195</v>
      </c>
      <c r="E1467" s="82" t="s">
        <v>739</v>
      </c>
      <c r="F1467" s="82" t="s">
        <v>740</v>
      </c>
      <c r="G1467" s="82" t="s">
        <v>741</v>
      </c>
    </row>
    <row r="1468" spans="1:7" x14ac:dyDescent="0.15">
      <c r="A1468" s="82">
        <v>1467</v>
      </c>
      <c r="B1468" s="82" t="s">
        <v>2192</v>
      </c>
      <c r="C1468" s="82" t="s">
        <v>2198</v>
      </c>
      <c r="D1468" s="82" t="s">
        <v>2199</v>
      </c>
      <c r="E1468" s="82" t="s">
        <v>726</v>
      </c>
      <c r="F1468" s="82" t="s">
        <v>727</v>
      </c>
      <c r="G1468" s="82" t="s">
        <v>728</v>
      </c>
    </row>
    <row r="1469" spans="1:7" x14ac:dyDescent="0.15">
      <c r="A1469" s="82">
        <v>1468</v>
      </c>
      <c r="B1469" s="82" t="s">
        <v>2192</v>
      </c>
      <c r="C1469" s="82" t="s">
        <v>2198</v>
      </c>
      <c r="D1469" s="82" t="s">
        <v>2199</v>
      </c>
      <c r="E1469" s="82" t="s">
        <v>2200</v>
      </c>
      <c r="F1469" s="82" t="s">
        <v>2201</v>
      </c>
      <c r="G1469" s="82" t="s">
        <v>1402</v>
      </c>
    </row>
    <row r="1470" spans="1:7" x14ac:dyDescent="0.15">
      <c r="A1470" s="82">
        <v>1469</v>
      </c>
      <c r="B1470" s="82" t="s">
        <v>2192</v>
      </c>
      <c r="C1470" s="82" t="s">
        <v>2198</v>
      </c>
      <c r="D1470" s="82" t="s">
        <v>2199</v>
      </c>
      <c r="E1470" s="82" t="s">
        <v>736</v>
      </c>
      <c r="F1470" s="82" t="s">
        <v>737</v>
      </c>
      <c r="G1470" s="82" t="s">
        <v>738</v>
      </c>
    </row>
    <row r="1471" spans="1:7" x14ac:dyDescent="0.15">
      <c r="A1471" s="82">
        <v>1470</v>
      </c>
      <c r="B1471" s="82" t="s">
        <v>2192</v>
      </c>
      <c r="C1471" s="82" t="s">
        <v>2198</v>
      </c>
      <c r="D1471" s="82" t="s">
        <v>2199</v>
      </c>
      <c r="E1471" s="82" t="s">
        <v>739</v>
      </c>
      <c r="F1471" s="82" t="s">
        <v>740</v>
      </c>
      <c r="G1471" s="82" t="s">
        <v>741</v>
      </c>
    </row>
    <row r="1472" spans="1:7" x14ac:dyDescent="0.15">
      <c r="A1472" s="82">
        <v>1471</v>
      </c>
      <c r="B1472" s="82" t="s">
        <v>2192</v>
      </c>
      <c r="C1472" s="82" t="s">
        <v>2202</v>
      </c>
      <c r="D1472" s="82" t="s">
        <v>2203</v>
      </c>
      <c r="E1472" s="82" t="s">
        <v>726</v>
      </c>
      <c r="F1472" s="82" t="s">
        <v>727</v>
      </c>
      <c r="G1472" s="82" t="s">
        <v>728</v>
      </c>
    </row>
    <row r="1473" spans="1:7" x14ac:dyDescent="0.15">
      <c r="A1473" s="82">
        <v>1472</v>
      </c>
      <c r="B1473" s="82" t="s">
        <v>2192</v>
      </c>
      <c r="C1473" s="82" t="s">
        <v>2202</v>
      </c>
      <c r="D1473" s="82" t="s">
        <v>2203</v>
      </c>
      <c r="E1473" s="82" t="s">
        <v>2196</v>
      </c>
      <c r="F1473" s="82" t="s">
        <v>2197</v>
      </c>
      <c r="G1473" s="82" t="s">
        <v>1402</v>
      </c>
    </row>
    <row r="1474" spans="1:7" x14ac:dyDescent="0.15">
      <c r="A1474" s="82">
        <v>1473</v>
      </c>
      <c r="B1474" s="82" t="s">
        <v>2192</v>
      </c>
      <c r="C1474" s="82" t="s">
        <v>2202</v>
      </c>
      <c r="D1474" s="82" t="s">
        <v>2203</v>
      </c>
      <c r="E1474" s="82" t="s">
        <v>736</v>
      </c>
      <c r="F1474" s="82" t="s">
        <v>737</v>
      </c>
      <c r="G1474" s="82" t="s">
        <v>738</v>
      </c>
    </row>
    <row r="1475" spans="1:7" x14ac:dyDescent="0.15">
      <c r="A1475" s="82">
        <v>1474</v>
      </c>
      <c r="B1475" s="82" t="s">
        <v>2192</v>
      </c>
      <c r="C1475" s="82" t="s">
        <v>2202</v>
      </c>
      <c r="D1475" s="82" t="s">
        <v>2203</v>
      </c>
      <c r="E1475" s="82" t="s">
        <v>739</v>
      </c>
      <c r="F1475" s="82" t="s">
        <v>740</v>
      </c>
      <c r="G1475" s="82" t="s">
        <v>741</v>
      </c>
    </row>
    <row r="1476" spans="1:7" x14ac:dyDescent="0.15">
      <c r="A1476" s="82">
        <v>1475</v>
      </c>
      <c r="B1476" s="82" t="s">
        <v>2192</v>
      </c>
      <c r="C1476" s="82" t="s">
        <v>2204</v>
      </c>
      <c r="D1476" s="82" t="s">
        <v>2205</v>
      </c>
      <c r="E1476" s="82" t="s">
        <v>726</v>
      </c>
      <c r="F1476" s="82" t="s">
        <v>727</v>
      </c>
      <c r="G1476" s="82" t="s">
        <v>728</v>
      </c>
    </row>
    <row r="1477" spans="1:7" x14ac:dyDescent="0.15">
      <c r="A1477" s="82">
        <v>1476</v>
      </c>
      <c r="B1477" s="82" t="s">
        <v>2192</v>
      </c>
      <c r="C1477" s="82" t="s">
        <v>2204</v>
      </c>
      <c r="D1477" s="82" t="s">
        <v>2205</v>
      </c>
      <c r="E1477" s="82" t="s">
        <v>2206</v>
      </c>
      <c r="F1477" s="82" t="s">
        <v>2207</v>
      </c>
      <c r="G1477" s="82" t="s">
        <v>1402</v>
      </c>
    </row>
    <row r="1478" spans="1:7" x14ac:dyDescent="0.15">
      <c r="A1478" s="82">
        <v>1477</v>
      </c>
      <c r="B1478" s="82" t="s">
        <v>2192</v>
      </c>
      <c r="C1478" s="82" t="s">
        <v>2204</v>
      </c>
      <c r="D1478" s="82" t="s">
        <v>2205</v>
      </c>
      <c r="E1478" s="82" t="s">
        <v>736</v>
      </c>
      <c r="F1478" s="82" t="s">
        <v>737</v>
      </c>
      <c r="G1478" s="82" t="s">
        <v>738</v>
      </c>
    </row>
    <row r="1479" spans="1:7" x14ac:dyDescent="0.15">
      <c r="A1479" s="82">
        <v>1478</v>
      </c>
      <c r="B1479" s="82" t="s">
        <v>2192</v>
      </c>
      <c r="C1479" s="82" t="s">
        <v>2204</v>
      </c>
      <c r="D1479" s="82" t="s">
        <v>2205</v>
      </c>
      <c r="E1479" s="82" t="s">
        <v>739</v>
      </c>
      <c r="F1479" s="82" t="s">
        <v>740</v>
      </c>
      <c r="G1479" s="82" t="s">
        <v>741</v>
      </c>
    </row>
    <row r="1480" spans="1:7" x14ac:dyDescent="0.15">
      <c r="A1480" s="82">
        <v>1479</v>
      </c>
      <c r="B1480" s="82" t="s">
        <v>2192</v>
      </c>
      <c r="C1480" s="82" t="s">
        <v>2208</v>
      </c>
      <c r="D1480" s="82" t="s">
        <v>2209</v>
      </c>
      <c r="E1480" s="82" t="s">
        <v>726</v>
      </c>
      <c r="F1480" s="82" t="s">
        <v>727</v>
      </c>
      <c r="G1480" s="82" t="s">
        <v>728</v>
      </c>
    </row>
    <row r="1481" spans="1:7" x14ac:dyDescent="0.15">
      <c r="A1481" s="82">
        <v>1480</v>
      </c>
      <c r="B1481" s="82" t="s">
        <v>2192</v>
      </c>
      <c r="C1481" s="82" t="s">
        <v>2208</v>
      </c>
      <c r="D1481" s="82" t="s">
        <v>2209</v>
      </c>
      <c r="E1481" s="82" t="s">
        <v>2200</v>
      </c>
      <c r="F1481" s="82" t="s">
        <v>2201</v>
      </c>
      <c r="G1481" s="82" t="s">
        <v>1402</v>
      </c>
    </row>
    <row r="1482" spans="1:7" x14ac:dyDescent="0.15">
      <c r="A1482" s="82">
        <v>1481</v>
      </c>
      <c r="B1482" s="82" t="s">
        <v>2192</v>
      </c>
      <c r="C1482" s="82" t="s">
        <v>2208</v>
      </c>
      <c r="D1482" s="82" t="s">
        <v>2209</v>
      </c>
      <c r="E1482" s="82" t="s">
        <v>736</v>
      </c>
      <c r="F1482" s="82" t="s">
        <v>737</v>
      </c>
      <c r="G1482" s="82" t="s">
        <v>738</v>
      </c>
    </row>
    <row r="1483" spans="1:7" x14ac:dyDescent="0.15">
      <c r="A1483" s="82">
        <v>1482</v>
      </c>
      <c r="B1483" s="82" t="s">
        <v>2192</v>
      </c>
      <c r="C1483" s="82" t="s">
        <v>2208</v>
      </c>
      <c r="D1483" s="82" t="s">
        <v>2209</v>
      </c>
      <c r="E1483" s="82" t="s">
        <v>739</v>
      </c>
      <c r="F1483" s="82" t="s">
        <v>740</v>
      </c>
      <c r="G1483" s="82" t="s">
        <v>741</v>
      </c>
    </row>
    <row r="1484" spans="1:7" x14ac:dyDescent="0.15">
      <c r="A1484" s="82">
        <v>1483</v>
      </c>
      <c r="B1484" s="82" t="s">
        <v>2192</v>
      </c>
      <c r="C1484" s="82" t="s">
        <v>2210</v>
      </c>
      <c r="D1484" s="82" t="s">
        <v>2211</v>
      </c>
      <c r="E1484" s="82" t="s">
        <v>726</v>
      </c>
      <c r="F1484" s="82" t="s">
        <v>727</v>
      </c>
      <c r="G1484" s="82" t="s">
        <v>728</v>
      </c>
    </row>
    <row r="1485" spans="1:7" x14ac:dyDescent="0.15">
      <c r="A1485" s="82">
        <v>1484</v>
      </c>
      <c r="B1485" s="82" t="s">
        <v>2192</v>
      </c>
      <c r="C1485" s="82" t="s">
        <v>2210</v>
      </c>
      <c r="D1485" s="82" t="s">
        <v>2211</v>
      </c>
      <c r="E1485" s="82" t="s">
        <v>2200</v>
      </c>
      <c r="F1485" s="82" t="s">
        <v>2201</v>
      </c>
      <c r="G1485" s="82" t="s">
        <v>1402</v>
      </c>
    </row>
    <row r="1486" spans="1:7" x14ac:dyDescent="0.15">
      <c r="A1486" s="82">
        <v>1485</v>
      </c>
      <c r="B1486" s="82" t="s">
        <v>2192</v>
      </c>
      <c r="C1486" s="82" t="s">
        <v>2210</v>
      </c>
      <c r="D1486" s="82" t="s">
        <v>2211</v>
      </c>
      <c r="E1486" s="82" t="s">
        <v>736</v>
      </c>
      <c r="F1486" s="82" t="s">
        <v>737</v>
      </c>
      <c r="G1486" s="82" t="s">
        <v>738</v>
      </c>
    </row>
    <row r="1487" spans="1:7" x14ac:dyDescent="0.15">
      <c r="A1487" s="82">
        <v>1486</v>
      </c>
      <c r="B1487" s="82" t="s">
        <v>2192</v>
      </c>
      <c r="C1487" s="82" t="s">
        <v>2210</v>
      </c>
      <c r="D1487" s="82" t="s">
        <v>2211</v>
      </c>
      <c r="E1487" s="82" t="s">
        <v>739</v>
      </c>
      <c r="F1487" s="82" t="s">
        <v>740</v>
      </c>
      <c r="G1487" s="82" t="s">
        <v>741</v>
      </c>
    </row>
    <row r="1488" spans="1:7" x14ac:dyDescent="0.15">
      <c r="A1488" s="82">
        <v>1487</v>
      </c>
      <c r="B1488" s="82" t="s">
        <v>2192</v>
      </c>
      <c r="C1488" s="82" t="s">
        <v>774</v>
      </c>
      <c r="D1488" s="82" t="s">
        <v>2212</v>
      </c>
      <c r="E1488" s="82" t="s">
        <v>726</v>
      </c>
      <c r="F1488" s="82" t="s">
        <v>727</v>
      </c>
      <c r="G1488" s="82" t="s">
        <v>728</v>
      </c>
    </row>
    <row r="1489" spans="1:7" x14ac:dyDescent="0.15">
      <c r="A1489" s="82">
        <v>1488</v>
      </c>
      <c r="B1489" s="82" t="s">
        <v>2192</v>
      </c>
      <c r="C1489" s="82" t="s">
        <v>774</v>
      </c>
      <c r="D1489" s="82" t="s">
        <v>2212</v>
      </c>
      <c r="E1489" s="82" t="s">
        <v>2200</v>
      </c>
      <c r="F1489" s="82" t="s">
        <v>2201</v>
      </c>
      <c r="G1489" s="82" t="s">
        <v>1402</v>
      </c>
    </row>
    <row r="1490" spans="1:7" x14ac:dyDescent="0.15">
      <c r="A1490" s="82">
        <v>1489</v>
      </c>
      <c r="B1490" s="82" t="s">
        <v>2192</v>
      </c>
      <c r="C1490" s="82" t="s">
        <v>774</v>
      </c>
      <c r="D1490" s="82" t="s">
        <v>2212</v>
      </c>
      <c r="E1490" s="82" t="s">
        <v>2213</v>
      </c>
      <c r="F1490" s="82" t="s">
        <v>2214</v>
      </c>
      <c r="G1490" s="82" t="s">
        <v>1402</v>
      </c>
    </row>
    <row r="1491" spans="1:7" x14ac:dyDescent="0.15">
      <c r="A1491" s="82">
        <v>1490</v>
      </c>
      <c r="B1491" s="82" t="s">
        <v>2192</v>
      </c>
      <c r="C1491" s="82" t="s">
        <v>774</v>
      </c>
      <c r="D1491" s="82" t="s">
        <v>2212</v>
      </c>
      <c r="E1491" s="82" t="s">
        <v>736</v>
      </c>
      <c r="F1491" s="82" t="s">
        <v>737</v>
      </c>
      <c r="G1491" s="82" t="s">
        <v>738</v>
      </c>
    </row>
    <row r="1492" spans="1:7" x14ac:dyDescent="0.15">
      <c r="A1492" s="82">
        <v>1491</v>
      </c>
      <c r="B1492" s="82" t="s">
        <v>2192</v>
      </c>
      <c r="C1492" s="82" t="s">
        <v>774</v>
      </c>
      <c r="D1492" s="82" t="s">
        <v>2212</v>
      </c>
      <c r="E1492" s="82" t="s">
        <v>739</v>
      </c>
      <c r="F1492" s="82" t="s">
        <v>740</v>
      </c>
      <c r="G1492" s="82" t="s">
        <v>741</v>
      </c>
    </row>
    <row r="1493" spans="1:7" x14ac:dyDescent="0.15">
      <c r="A1493" s="82">
        <v>1492</v>
      </c>
      <c r="B1493" s="82" t="s">
        <v>2192</v>
      </c>
      <c r="C1493" s="82" t="s">
        <v>2215</v>
      </c>
      <c r="D1493" s="82" t="s">
        <v>2216</v>
      </c>
      <c r="E1493" s="82" t="s">
        <v>726</v>
      </c>
      <c r="F1493" s="82" t="s">
        <v>727</v>
      </c>
      <c r="G1493" s="82" t="s">
        <v>728</v>
      </c>
    </row>
    <row r="1494" spans="1:7" x14ac:dyDescent="0.15">
      <c r="A1494" s="82">
        <v>1493</v>
      </c>
      <c r="B1494" s="82" t="s">
        <v>2192</v>
      </c>
      <c r="C1494" s="82" t="s">
        <v>2215</v>
      </c>
      <c r="D1494" s="82" t="s">
        <v>2216</v>
      </c>
      <c r="E1494" s="82" t="s">
        <v>2217</v>
      </c>
      <c r="F1494" s="82" t="s">
        <v>2218</v>
      </c>
      <c r="G1494" s="82" t="s">
        <v>1402</v>
      </c>
    </row>
    <row r="1495" spans="1:7" x14ac:dyDescent="0.15">
      <c r="A1495" s="82">
        <v>1494</v>
      </c>
      <c r="B1495" s="82" t="s">
        <v>2192</v>
      </c>
      <c r="C1495" s="82" t="s">
        <v>2215</v>
      </c>
      <c r="D1495" s="82" t="s">
        <v>2216</v>
      </c>
      <c r="E1495" s="82" t="s">
        <v>736</v>
      </c>
      <c r="F1495" s="82" t="s">
        <v>737</v>
      </c>
      <c r="G1495" s="82" t="s">
        <v>738</v>
      </c>
    </row>
    <row r="1496" spans="1:7" x14ac:dyDescent="0.15">
      <c r="A1496" s="82">
        <v>1495</v>
      </c>
      <c r="B1496" s="82" t="s">
        <v>2192</v>
      </c>
      <c r="C1496" s="82" t="s">
        <v>2215</v>
      </c>
      <c r="D1496" s="82" t="s">
        <v>2216</v>
      </c>
      <c r="E1496" s="82" t="s">
        <v>739</v>
      </c>
      <c r="F1496" s="82" t="s">
        <v>740</v>
      </c>
      <c r="G1496" s="82" t="s">
        <v>741</v>
      </c>
    </row>
    <row r="1497" spans="1:7" x14ac:dyDescent="0.15">
      <c r="A1497" s="82">
        <v>1496</v>
      </c>
      <c r="B1497" s="82" t="s">
        <v>2192</v>
      </c>
      <c r="C1497" s="82" t="s">
        <v>2219</v>
      </c>
      <c r="D1497" s="82" t="s">
        <v>2220</v>
      </c>
      <c r="E1497" s="82" t="s">
        <v>2221</v>
      </c>
      <c r="F1497" s="82" t="s">
        <v>2222</v>
      </c>
      <c r="G1497" s="82" t="s">
        <v>1402</v>
      </c>
    </row>
    <row r="1498" spans="1:7" x14ac:dyDescent="0.15">
      <c r="A1498" s="82">
        <v>1497</v>
      </c>
      <c r="B1498" s="82" t="s">
        <v>2192</v>
      </c>
      <c r="C1498" s="82" t="s">
        <v>2219</v>
      </c>
      <c r="D1498" s="82" t="s">
        <v>2220</v>
      </c>
      <c r="E1498" s="82" t="s">
        <v>726</v>
      </c>
      <c r="F1498" s="82" t="s">
        <v>727</v>
      </c>
      <c r="G1498" s="82" t="s">
        <v>728</v>
      </c>
    </row>
    <row r="1499" spans="1:7" x14ac:dyDescent="0.15">
      <c r="A1499" s="82">
        <v>1498</v>
      </c>
      <c r="B1499" s="82" t="s">
        <v>2192</v>
      </c>
      <c r="C1499" s="82" t="s">
        <v>2219</v>
      </c>
      <c r="D1499" s="82" t="s">
        <v>2220</v>
      </c>
      <c r="E1499" s="82" t="s">
        <v>736</v>
      </c>
      <c r="F1499" s="82" t="s">
        <v>737</v>
      </c>
      <c r="G1499" s="82" t="s">
        <v>738</v>
      </c>
    </row>
    <row r="1500" spans="1:7" x14ac:dyDescent="0.15">
      <c r="A1500" s="82">
        <v>1499</v>
      </c>
      <c r="B1500" s="82" t="s">
        <v>2192</v>
      </c>
      <c r="C1500" s="82" t="s">
        <v>2219</v>
      </c>
      <c r="D1500" s="82" t="s">
        <v>2220</v>
      </c>
      <c r="E1500" s="82" t="s">
        <v>739</v>
      </c>
      <c r="F1500" s="82" t="s">
        <v>740</v>
      </c>
      <c r="G1500" s="82" t="s">
        <v>741</v>
      </c>
    </row>
    <row r="1501" spans="1:7" x14ac:dyDescent="0.15">
      <c r="A1501" s="82">
        <v>1500</v>
      </c>
      <c r="B1501" s="82" t="s">
        <v>2223</v>
      </c>
      <c r="C1501" s="82" t="s">
        <v>2225</v>
      </c>
      <c r="D1501" s="82" t="s">
        <v>2226</v>
      </c>
      <c r="E1501" s="82" t="s">
        <v>726</v>
      </c>
      <c r="F1501" s="82" t="s">
        <v>727</v>
      </c>
      <c r="G1501" s="82" t="s">
        <v>728</v>
      </c>
    </row>
    <row r="1502" spans="1:7" x14ac:dyDescent="0.15">
      <c r="A1502" s="82">
        <v>1501</v>
      </c>
      <c r="B1502" s="82" t="s">
        <v>2223</v>
      </c>
      <c r="C1502" s="82" t="s">
        <v>2225</v>
      </c>
      <c r="D1502" s="82" t="s">
        <v>2226</v>
      </c>
      <c r="E1502" s="82" t="s">
        <v>2227</v>
      </c>
      <c r="F1502" s="82" t="s">
        <v>2228</v>
      </c>
      <c r="G1502" s="82" t="s">
        <v>1499</v>
      </c>
    </row>
    <row r="1503" spans="1:7" x14ac:dyDescent="0.15">
      <c r="A1503" s="82">
        <v>1502</v>
      </c>
      <c r="B1503" s="82" t="s">
        <v>2223</v>
      </c>
      <c r="C1503" s="82" t="s">
        <v>2225</v>
      </c>
      <c r="D1503" s="82" t="s">
        <v>2226</v>
      </c>
      <c r="E1503" s="82" t="s">
        <v>736</v>
      </c>
      <c r="F1503" s="82" t="s">
        <v>737</v>
      </c>
      <c r="G1503" s="82" t="s">
        <v>738</v>
      </c>
    </row>
    <row r="1504" spans="1:7" x14ac:dyDescent="0.15">
      <c r="A1504" s="82">
        <v>1503</v>
      </c>
      <c r="B1504" s="82" t="s">
        <v>2223</v>
      </c>
      <c r="C1504" s="82" t="s">
        <v>2225</v>
      </c>
      <c r="D1504" s="82" t="s">
        <v>2226</v>
      </c>
      <c r="E1504" s="82" t="s">
        <v>739</v>
      </c>
      <c r="F1504" s="82" t="s">
        <v>740</v>
      </c>
      <c r="G1504" s="82" t="s">
        <v>741</v>
      </c>
    </row>
    <row r="1505" spans="1:7" x14ac:dyDescent="0.15">
      <c r="A1505" s="82">
        <v>1504</v>
      </c>
      <c r="B1505" s="82" t="s">
        <v>2223</v>
      </c>
      <c r="C1505" s="82" t="s">
        <v>2229</v>
      </c>
      <c r="D1505" s="82" t="s">
        <v>2230</v>
      </c>
      <c r="E1505" s="82" t="s">
        <v>726</v>
      </c>
      <c r="F1505" s="82" t="s">
        <v>727</v>
      </c>
      <c r="G1505" s="82" t="s">
        <v>728</v>
      </c>
    </row>
    <row r="1506" spans="1:7" x14ac:dyDescent="0.15">
      <c r="A1506" s="82">
        <v>1505</v>
      </c>
      <c r="B1506" s="82" t="s">
        <v>2223</v>
      </c>
      <c r="C1506" s="82" t="s">
        <v>2229</v>
      </c>
      <c r="D1506" s="82" t="s">
        <v>2230</v>
      </c>
      <c r="E1506" s="82" t="s">
        <v>2231</v>
      </c>
      <c r="F1506" s="82" t="s">
        <v>2232</v>
      </c>
      <c r="G1506" s="82" t="s">
        <v>1499</v>
      </c>
    </row>
    <row r="1507" spans="1:7" x14ac:dyDescent="0.15">
      <c r="A1507" s="82">
        <v>1506</v>
      </c>
      <c r="B1507" s="82" t="s">
        <v>2223</v>
      </c>
      <c r="C1507" s="82" t="s">
        <v>2229</v>
      </c>
      <c r="D1507" s="82" t="s">
        <v>2230</v>
      </c>
      <c r="E1507" s="82" t="s">
        <v>2233</v>
      </c>
      <c r="F1507" s="82" t="s">
        <v>844</v>
      </c>
      <c r="G1507" s="82" t="s">
        <v>2234</v>
      </c>
    </row>
    <row r="1508" spans="1:7" x14ac:dyDescent="0.15">
      <c r="A1508" s="82">
        <v>1507</v>
      </c>
      <c r="B1508" s="82" t="s">
        <v>2223</v>
      </c>
      <c r="C1508" s="82" t="s">
        <v>2229</v>
      </c>
      <c r="D1508" s="82" t="s">
        <v>2230</v>
      </c>
      <c r="E1508" s="82" t="s">
        <v>736</v>
      </c>
      <c r="F1508" s="82" t="s">
        <v>737</v>
      </c>
      <c r="G1508" s="82" t="s">
        <v>738</v>
      </c>
    </row>
    <row r="1509" spans="1:7" x14ac:dyDescent="0.15">
      <c r="A1509" s="82">
        <v>1508</v>
      </c>
      <c r="B1509" s="82" t="s">
        <v>2223</v>
      </c>
      <c r="C1509" s="82" t="s">
        <v>2229</v>
      </c>
      <c r="D1509" s="82" t="s">
        <v>2230</v>
      </c>
      <c r="E1509" s="82" t="s">
        <v>739</v>
      </c>
      <c r="F1509" s="82" t="s">
        <v>740</v>
      </c>
      <c r="G1509" s="82" t="s">
        <v>741</v>
      </c>
    </row>
    <row r="1510" spans="1:7" x14ac:dyDescent="0.15">
      <c r="A1510" s="82">
        <v>1509</v>
      </c>
      <c r="B1510" s="82" t="s">
        <v>2223</v>
      </c>
      <c r="C1510" s="82" t="s">
        <v>2235</v>
      </c>
      <c r="D1510" s="82" t="s">
        <v>2236</v>
      </c>
      <c r="E1510" s="82" t="s">
        <v>726</v>
      </c>
      <c r="F1510" s="82" t="s">
        <v>727</v>
      </c>
      <c r="G1510" s="82" t="s">
        <v>728</v>
      </c>
    </row>
    <row r="1511" spans="1:7" x14ac:dyDescent="0.15">
      <c r="A1511" s="82">
        <v>1510</v>
      </c>
      <c r="B1511" s="82" t="s">
        <v>2223</v>
      </c>
      <c r="C1511" s="82" t="s">
        <v>2235</v>
      </c>
      <c r="D1511" s="82" t="s">
        <v>2236</v>
      </c>
      <c r="E1511" s="82" t="s">
        <v>736</v>
      </c>
      <c r="F1511" s="82" t="s">
        <v>737</v>
      </c>
      <c r="G1511" s="82" t="s">
        <v>738</v>
      </c>
    </row>
    <row r="1512" spans="1:7" x14ac:dyDescent="0.15">
      <c r="A1512" s="82">
        <v>1511</v>
      </c>
      <c r="B1512" s="82" t="s">
        <v>2223</v>
      </c>
      <c r="C1512" s="82" t="s">
        <v>2235</v>
      </c>
      <c r="D1512" s="82" t="s">
        <v>2236</v>
      </c>
      <c r="E1512" s="82" t="s">
        <v>739</v>
      </c>
      <c r="F1512" s="82" t="s">
        <v>740</v>
      </c>
      <c r="G1512" s="82" t="s">
        <v>741</v>
      </c>
    </row>
    <row r="1513" spans="1:7" x14ac:dyDescent="0.15">
      <c r="A1513" s="82">
        <v>1512</v>
      </c>
      <c r="B1513" s="82" t="s">
        <v>2223</v>
      </c>
      <c r="C1513" s="82" t="s">
        <v>2237</v>
      </c>
      <c r="D1513" s="82" t="s">
        <v>2238</v>
      </c>
      <c r="E1513" s="82" t="s">
        <v>726</v>
      </c>
      <c r="F1513" s="82" t="s">
        <v>727</v>
      </c>
      <c r="G1513" s="82" t="s">
        <v>728</v>
      </c>
    </row>
    <row r="1514" spans="1:7" x14ac:dyDescent="0.15">
      <c r="A1514" s="82">
        <v>1513</v>
      </c>
      <c r="B1514" s="82" t="s">
        <v>2223</v>
      </c>
      <c r="C1514" s="82" t="s">
        <v>2237</v>
      </c>
      <c r="D1514" s="82" t="s">
        <v>2238</v>
      </c>
      <c r="E1514" s="82" t="s">
        <v>2239</v>
      </c>
      <c r="F1514" s="82" t="s">
        <v>2240</v>
      </c>
      <c r="G1514" s="82" t="s">
        <v>1499</v>
      </c>
    </row>
    <row r="1515" spans="1:7" x14ac:dyDescent="0.15">
      <c r="A1515" s="82">
        <v>1514</v>
      </c>
      <c r="B1515" s="82" t="s">
        <v>2223</v>
      </c>
      <c r="C1515" s="82" t="s">
        <v>2237</v>
      </c>
      <c r="D1515" s="82" t="s">
        <v>2238</v>
      </c>
      <c r="E1515" s="82" t="s">
        <v>736</v>
      </c>
      <c r="F1515" s="82" t="s">
        <v>737</v>
      </c>
      <c r="G1515" s="82" t="s">
        <v>738</v>
      </c>
    </row>
    <row r="1516" spans="1:7" x14ac:dyDescent="0.15">
      <c r="A1516" s="82">
        <v>1515</v>
      </c>
      <c r="B1516" s="82" t="s">
        <v>2223</v>
      </c>
      <c r="C1516" s="82" t="s">
        <v>2237</v>
      </c>
      <c r="D1516" s="82" t="s">
        <v>2238</v>
      </c>
      <c r="E1516" s="82" t="s">
        <v>739</v>
      </c>
      <c r="F1516" s="82" t="s">
        <v>740</v>
      </c>
      <c r="G1516" s="82" t="s">
        <v>741</v>
      </c>
    </row>
    <row r="1517" spans="1:7" x14ac:dyDescent="0.15">
      <c r="A1517" s="82">
        <v>1516</v>
      </c>
      <c r="B1517" s="82" t="s">
        <v>2223</v>
      </c>
      <c r="C1517" s="82" t="s">
        <v>2241</v>
      </c>
      <c r="D1517" s="82" t="s">
        <v>2242</v>
      </c>
      <c r="E1517" s="82" t="s">
        <v>726</v>
      </c>
      <c r="F1517" s="82" t="s">
        <v>727</v>
      </c>
      <c r="G1517" s="82" t="s">
        <v>728</v>
      </c>
    </row>
    <row r="1518" spans="1:7" x14ac:dyDescent="0.15">
      <c r="A1518" s="82">
        <v>1517</v>
      </c>
      <c r="B1518" s="82" t="s">
        <v>2223</v>
      </c>
      <c r="C1518" s="82" t="s">
        <v>2241</v>
      </c>
      <c r="D1518" s="82" t="s">
        <v>2242</v>
      </c>
      <c r="E1518" s="82" t="s">
        <v>736</v>
      </c>
      <c r="F1518" s="82" t="s">
        <v>737</v>
      </c>
      <c r="G1518" s="82" t="s">
        <v>738</v>
      </c>
    </row>
    <row r="1519" spans="1:7" x14ac:dyDescent="0.15">
      <c r="A1519" s="82">
        <v>1518</v>
      </c>
      <c r="B1519" s="82" t="s">
        <v>2223</v>
      </c>
      <c r="C1519" s="82" t="s">
        <v>2241</v>
      </c>
      <c r="D1519" s="82" t="s">
        <v>2242</v>
      </c>
      <c r="E1519" s="82" t="s">
        <v>739</v>
      </c>
      <c r="F1519" s="82" t="s">
        <v>740</v>
      </c>
      <c r="G1519" s="82" t="s">
        <v>741</v>
      </c>
    </row>
    <row r="1520" spans="1:7" x14ac:dyDescent="0.15">
      <c r="A1520" s="82">
        <v>1519</v>
      </c>
      <c r="B1520" s="82" t="s">
        <v>2223</v>
      </c>
      <c r="C1520" s="82" t="s">
        <v>2243</v>
      </c>
      <c r="D1520" s="82" t="s">
        <v>2244</v>
      </c>
      <c r="E1520" s="82" t="s">
        <v>726</v>
      </c>
      <c r="F1520" s="82" t="s">
        <v>727</v>
      </c>
      <c r="G1520" s="82" t="s">
        <v>728</v>
      </c>
    </row>
    <row r="1521" spans="1:7" x14ac:dyDescent="0.15">
      <c r="A1521" s="82">
        <v>1520</v>
      </c>
      <c r="B1521" s="82" t="s">
        <v>2223</v>
      </c>
      <c r="C1521" s="82" t="s">
        <v>2243</v>
      </c>
      <c r="D1521" s="82" t="s">
        <v>2244</v>
      </c>
      <c r="E1521" s="82" t="s">
        <v>736</v>
      </c>
      <c r="F1521" s="82" t="s">
        <v>737</v>
      </c>
      <c r="G1521" s="82" t="s">
        <v>738</v>
      </c>
    </row>
    <row r="1522" spans="1:7" x14ac:dyDescent="0.15">
      <c r="A1522" s="82">
        <v>1521</v>
      </c>
      <c r="B1522" s="82" t="s">
        <v>2223</v>
      </c>
      <c r="C1522" s="82" t="s">
        <v>2243</v>
      </c>
      <c r="D1522" s="82" t="s">
        <v>2244</v>
      </c>
      <c r="E1522" s="82" t="s">
        <v>739</v>
      </c>
      <c r="F1522" s="82" t="s">
        <v>740</v>
      </c>
      <c r="G1522" s="82" t="s">
        <v>741</v>
      </c>
    </row>
    <row r="1523" spans="1:7" x14ac:dyDescent="0.15">
      <c r="A1523" s="82">
        <v>1522</v>
      </c>
      <c r="B1523" s="82" t="s">
        <v>2223</v>
      </c>
      <c r="C1523" s="82" t="s">
        <v>2245</v>
      </c>
      <c r="D1523" s="82" t="s">
        <v>2246</v>
      </c>
      <c r="E1523" s="82" t="s">
        <v>726</v>
      </c>
      <c r="F1523" s="82" t="s">
        <v>727</v>
      </c>
      <c r="G1523" s="82" t="s">
        <v>728</v>
      </c>
    </row>
    <row r="1524" spans="1:7" x14ac:dyDescent="0.15">
      <c r="A1524" s="82">
        <v>1523</v>
      </c>
      <c r="B1524" s="82" t="s">
        <v>2223</v>
      </c>
      <c r="C1524" s="82" t="s">
        <v>2245</v>
      </c>
      <c r="D1524" s="82" t="s">
        <v>2246</v>
      </c>
      <c r="E1524" s="82" t="s">
        <v>2247</v>
      </c>
      <c r="F1524" s="82" t="s">
        <v>2248</v>
      </c>
      <c r="G1524" s="82" t="s">
        <v>1499</v>
      </c>
    </row>
    <row r="1525" spans="1:7" x14ac:dyDescent="0.15">
      <c r="A1525" s="82">
        <v>1524</v>
      </c>
      <c r="B1525" s="82" t="s">
        <v>2223</v>
      </c>
      <c r="C1525" s="82" t="s">
        <v>2245</v>
      </c>
      <c r="D1525" s="82" t="s">
        <v>2246</v>
      </c>
      <c r="E1525" s="82" t="s">
        <v>2249</v>
      </c>
      <c r="F1525" s="82" t="s">
        <v>2250</v>
      </c>
      <c r="G1525" s="82" t="s">
        <v>806</v>
      </c>
    </row>
    <row r="1526" spans="1:7" x14ac:dyDescent="0.15">
      <c r="A1526" s="82">
        <v>1525</v>
      </c>
      <c r="B1526" s="82" t="s">
        <v>2223</v>
      </c>
      <c r="C1526" s="82" t="s">
        <v>2245</v>
      </c>
      <c r="D1526" s="82" t="s">
        <v>2246</v>
      </c>
      <c r="E1526" s="82" t="s">
        <v>736</v>
      </c>
      <c r="F1526" s="82" t="s">
        <v>737</v>
      </c>
      <c r="G1526" s="82" t="s">
        <v>738</v>
      </c>
    </row>
    <row r="1527" spans="1:7" x14ac:dyDescent="0.15">
      <c r="A1527" s="82">
        <v>1526</v>
      </c>
      <c r="B1527" s="82" t="s">
        <v>2223</v>
      </c>
      <c r="C1527" s="82" t="s">
        <v>2245</v>
      </c>
      <c r="D1527" s="82" t="s">
        <v>2246</v>
      </c>
      <c r="E1527" s="82" t="s">
        <v>739</v>
      </c>
      <c r="F1527" s="82" t="s">
        <v>740</v>
      </c>
      <c r="G1527" s="82" t="s">
        <v>741</v>
      </c>
    </row>
    <row r="1528" spans="1:7" x14ac:dyDescent="0.15">
      <c r="A1528" s="82">
        <v>1527</v>
      </c>
      <c r="B1528" s="82" t="s">
        <v>2223</v>
      </c>
      <c r="C1528" s="82" t="s">
        <v>2251</v>
      </c>
      <c r="D1528" s="82" t="s">
        <v>2252</v>
      </c>
      <c r="E1528" s="82" t="s">
        <v>726</v>
      </c>
      <c r="F1528" s="82" t="s">
        <v>727</v>
      </c>
      <c r="G1528" s="82" t="s">
        <v>728</v>
      </c>
    </row>
    <row r="1529" spans="1:7" x14ac:dyDescent="0.15">
      <c r="A1529" s="82">
        <v>1528</v>
      </c>
      <c r="B1529" s="82" t="s">
        <v>2223</v>
      </c>
      <c r="C1529" s="82" t="s">
        <v>2251</v>
      </c>
      <c r="D1529" s="82" t="s">
        <v>2252</v>
      </c>
      <c r="E1529" s="82" t="s">
        <v>2253</v>
      </c>
      <c r="F1529" s="82" t="s">
        <v>2254</v>
      </c>
      <c r="G1529" s="82" t="s">
        <v>1499</v>
      </c>
    </row>
    <row r="1530" spans="1:7" x14ac:dyDescent="0.15">
      <c r="A1530" s="82">
        <v>1529</v>
      </c>
      <c r="B1530" s="82" t="s">
        <v>2223</v>
      </c>
      <c r="C1530" s="82" t="s">
        <v>2251</v>
      </c>
      <c r="D1530" s="82" t="s">
        <v>2252</v>
      </c>
      <c r="E1530" s="82" t="s">
        <v>1497</v>
      </c>
      <c r="F1530" s="82" t="s">
        <v>1498</v>
      </c>
      <c r="G1530" s="82" t="s">
        <v>1499</v>
      </c>
    </row>
    <row r="1531" spans="1:7" x14ac:dyDescent="0.15">
      <c r="A1531" s="82">
        <v>1530</v>
      </c>
      <c r="B1531" s="82" t="s">
        <v>2223</v>
      </c>
      <c r="C1531" s="82" t="s">
        <v>2251</v>
      </c>
      <c r="D1531" s="82" t="s">
        <v>2252</v>
      </c>
      <c r="E1531" s="82" t="s">
        <v>2255</v>
      </c>
      <c r="F1531" s="82" t="s">
        <v>2256</v>
      </c>
      <c r="G1531" s="82" t="s">
        <v>1499</v>
      </c>
    </row>
    <row r="1532" spans="1:7" x14ac:dyDescent="0.15">
      <c r="A1532" s="82">
        <v>1531</v>
      </c>
      <c r="B1532" s="82" t="s">
        <v>2223</v>
      </c>
      <c r="C1532" s="82" t="s">
        <v>2251</v>
      </c>
      <c r="D1532" s="82" t="s">
        <v>2252</v>
      </c>
      <c r="E1532" s="82" t="s">
        <v>736</v>
      </c>
      <c r="F1532" s="82" t="s">
        <v>737</v>
      </c>
      <c r="G1532" s="82" t="s">
        <v>738</v>
      </c>
    </row>
    <row r="1533" spans="1:7" x14ac:dyDescent="0.15">
      <c r="A1533" s="82">
        <v>1532</v>
      </c>
      <c r="B1533" s="82" t="s">
        <v>2223</v>
      </c>
      <c r="C1533" s="82" t="s">
        <v>2251</v>
      </c>
      <c r="D1533" s="82" t="s">
        <v>2252</v>
      </c>
      <c r="E1533" s="82" t="s">
        <v>739</v>
      </c>
      <c r="F1533" s="82" t="s">
        <v>740</v>
      </c>
      <c r="G1533" s="82" t="s">
        <v>741</v>
      </c>
    </row>
    <row r="1534" spans="1:7" x14ac:dyDescent="0.15">
      <c r="A1534" s="82">
        <v>1533</v>
      </c>
      <c r="B1534" s="82" t="s">
        <v>2257</v>
      </c>
      <c r="C1534" s="82" t="s">
        <v>2259</v>
      </c>
      <c r="D1534" s="82" t="s">
        <v>2260</v>
      </c>
      <c r="E1534" s="82" t="s">
        <v>726</v>
      </c>
      <c r="F1534" s="82" t="s">
        <v>727</v>
      </c>
      <c r="G1534" s="82" t="s">
        <v>728</v>
      </c>
    </row>
    <row r="1535" spans="1:7" x14ac:dyDescent="0.15">
      <c r="A1535" s="82">
        <v>1534</v>
      </c>
      <c r="B1535" s="82" t="s">
        <v>2257</v>
      </c>
      <c r="C1535" s="82" t="s">
        <v>2259</v>
      </c>
      <c r="D1535" s="82" t="s">
        <v>2260</v>
      </c>
      <c r="E1535" s="82" t="s">
        <v>2261</v>
      </c>
      <c r="F1535" s="82" t="s">
        <v>2262</v>
      </c>
      <c r="G1535" s="82" t="s">
        <v>2263</v>
      </c>
    </row>
    <row r="1536" spans="1:7" x14ac:dyDescent="0.15">
      <c r="A1536" s="82">
        <v>1535</v>
      </c>
      <c r="B1536" s="82" t="s">
        <v>2257</v>
      </c>
      <c r="C1536" s="82" t="s">
        <v>2259</v>
      </c>
      <c r="D1536" s="82" t="s">
        <v>2260</v>
      </c>
      <c r="E1536" s="82" t="s">
        <v>736</v>
      </c>
      <c r="F1536" s="82" t="s">
        <v>737</v>
      </c>
      <c r="G1536" s="82" t="s">
        <v>738</v>
      </c>
    </row>
    <row r="1537" spans="1:7" x14ac:dyDescent="0.15">
      <c r="A1537" s="82">
        <v>1536</v>
      </c>
      <c r="B1537" s="82" t="s">
        <v>2257</v>
      </c>
      <c r="C1537" s="82" t="s">
        <v>2259</v>
      </c>
      <c r="D1537" s="82" t="s">
        <v>2260</v>
      </c>
      <c r="E1537" s="82" t="s">
        <v>739</v>
      </c>
      <c r="F1537" s="82" t="s">
        <v>740</v>
      </c>
      <c r="G1537" s="82" t="s">
        <v>741</v>
      </c>
    </row>
    <row r="1538" spans="1:7" x14ac:dyDescent="0.15">
      <c r="A1538" s="82">
        <v>1537</v>
      </c>
      <c r="B1538" s="82" t="s">
        <v>2257</v>
      </c>
      <c r="C1538" s="82" t="s">
        <v>2264</v>
      </c>
      <c r="D1538" s="82" t="s">
        <v>2265</v>
      </c>
      <c r="E1538" s="82" t="s">
        <v>726</v>
      </c>
      <c r="F1538" s="82" t="s">
        <v>727</v>
      </c>
      <c r="G1538" s="82" t="s">
        <v>728</v>
      </c>
    </row>
    <row r="1539" spans="1:7" x14ac:dyDescent="0.15">
      <c r="A1539" s="82">
        <v>1538</v>
      </c>
      <c r="B1539" s="82" t="s">
        <v>2257</v>
      </c>
      <c r="C1539" s="82" t="s">
        <v>2264</v>
      </c>
      <c r="D1539" s="82" t="s">
        <v>2265</v>
      </c>
      <c r="E1539" s="82" t="s">
        <v>2266</v>
      </c>
      <c r="F1539" s="82" t="s">
        <v>2267</v>
      </c>
      <c r="G1539" s="82" t="s">
        <v>2263</v>
      </c>
    </row>
    <row r="1540" spans="1:7" x14ac:dyDescent="0.15">
      <c r="A1540" s="82">
        <v>1539</v>
      </c>
      <c r="B1540" s="82" t="s">
        <v>2257</v>
      </c>
      <c r="C1540" s="82" t="s">
        <v>2264</v>
      </c>
      <c r="D1540" s="82" t="s">
        <v>2265</v>
      </c>
      <c r="E1540" s="82" t="s">
        <v>736</v>
      </c>
      <c r="F1540" s="82" t="s">
        <v>737</v>
      </c>
      <c r="G1540" s="82" t="s">
        <v>738</v>
      </c>
    </row>
    <row r="1541" spans="1:7" x14ac:dyDescent="0.15">
      <c r="A1541" s="82">
        <v>1540</v>
      </c>
      <c r="B1541" s="82" t="s">
        <v>2257</v>
      </c>
      <c r="C1541" s="82" t="s">
        <v>2264</v>
      </c>
      <c r="D1541" s="82" t="s">
        <v>2265</v>
      </c>
      <c r="E1541" s="82" t="s">
        <v>739</v>
      </c>
      <c r="F1541" s="82" t="s">
        <v>740</v>
      </c>
      <c r="G1541" s="82" t="s">
        <v>741</v>
      </c>
    </row>
    <row r="1542" spans="1:7" x14ac:dyDescent="0.15">
      <c r="A1542" s="82">
        <v>1541</v>
      </c>
      <c r="B1542" s="82" t="s">
        <v>2257</v>
      </c>
      <c r="C1542" s="82" t="s">
        <v>2268</v>
      </c>
      <c r="D1542" s="82" t="s">
        <v>2269</v>
      </c>
      <c r="E1542" s="82" t="s">
        <v>726</v>
      </c>
      <c r="F1542" s="82" t="s">
        <v>727</v>
      </c>
      <c r="G1542" s="82" t="s">
        <v>728</v>
      </c>
    </row>
    <row r="1543" spans="1:7" x14ac:dyDescent="0.15">
      <c r="A1543" s="82">
        <v>1542</v>
      </c>
      <c r="B1543" s="82" t="s">
        <v>2257</v>
      </c>
      <c r="C1543" s="82" t="s">
        <v>2268</v>
      </c>
      <c r="D1543" s="82" t="s">
        <v>2269</v>
      </c>
      <c r="E1543" s="82" t="s">
        <v>2261</v>
      </c>
      <c r="F1543" s="82" t="s">
        <v>2262</v>
      </c>
      <c r="G1543" s="82" t="s">
        <v>2263</v>
      </c>
    </row>
    <row r="1544" spans="1:7" x14ac:dyDescent="0.15">
      <c r="A1544" s="82">
        <v>1543</v>
      </c>
      <c r="B1544" s="82" t="s">
        <v>2257</v>
      </c>
      <c r="C1544" s="82" t="s">
        <v>2268</v>
      </c>
      <c r="D1544" s="82" t="s">
        <v>2269</v>
      </c>
      <c r="E1544" s="82" t="s">
        <v>736</v>
      </c>
      <c r="F1544" s="82" t="s">
        <v>737</v>
      </c>
      <c r="G1544" s="82" t="s">
        <v>738</v>
      </c>
    </row>
    <row r="1545" spans="1:7" x14ac:dyDescent="0.15">
      <c r="A1545" s="82">
        <v>1544</v>
      </c>
      <c r="B1545" s="82" t="s">
        <v>2257</v>
      </c>
      <c r="C1545" s="82" t="s">
        <v>2268</v>
      </c>
      <c r="D1545" s="82" t="s">
        <v>2269</v>
      </c>
      <c r="E1545" s="82" t="s">
        <v>739</v>
      </c>
      <c r="F1545" s="82" t="s">
        <v>740</v>
      </c>
      <c r="G1545" s="82" t="s">
        <v>741</v>
      </c>
    </row>
    <row r="1546" spans="1:7" x14ac:dyDescent="0.15">
      <c r="A1546" s="82">
        <v>1545</v>
      </c>
      <c r="B1546" s="82" t="s">
        <v>2257</v>
      </c>
      <c r="C1546" s="82" t="s">
        <v>2270</v>
      </c>
      <c r="D1546" s="82" t="s">
        <v>2271</v>
      </c>
      <c r="E1546" s="82" t="s">
        <v>726</v>
      </c>
      <c r="F1546" s="82" t="s">
        <v>727</v>
      </c>
      <c r="G1546" s="82" t="s">
        <v>728</v>
      </c>
    </row>
    <row r="1547" spans="1:7" x14ac:dyDescent="0.15">
      <c r="A1547" s="82">
        <v>1546</v>
      </c>
      <c r="B1547" s="82" t="s">
        <v>2257</v>
      </c>
      <c r="C1547" s="82" t="s">
        <v>2270</v>
      </c>
      <c r="D1547" s="82" t="s">
        <v>2271</v>
      </c>
      <c r="E1547" s="82" t="s">
        <v>2272</v>
      </c>
      <c r="F1547" s="82" t="s">
        <v>2273</v>
      </c>
      <c r="G1547" s="82" t="s">
        <v>2263</v>
      </c>
    </row>
    <row r="1548" spans="1:7" x14ac:dyDescent="0.15">
      <c r="A1548" s="82">
        <v>1547</v>
      </c>
      <c r="B1548" s="82" t="s">
        <v>2257</v>
      </c>
      <c r="C1548" s="82" t="s">
        <v>2270</v>
      </c>
      <c r="D1548" s="82" t="s">
        <v>2271</v>
      </c>
      <c r="E1548" s="82" t="s">
        <v>736</v>
      </c>
      <c r="F1548" s="82" t="s">
        <v>737</v>
      </c>
      <c r="G1548" s="82" t="s">
        <v>738</v>
      </c>
    </row>
    <row r="1549" spans="1:7" x14ac:dyDescent="0.15">
      <c r="A1549" s="82">
        <v>1548</v>
      </c>
      <c r="B1549" s="82" t="s">
        <v>2257</v>
      </c>
      <c r="C1549" s="82" t="s">
        <v>2270</v>
      </c>
      <c r="D1549" s="82" t="s">
        <v>2271</v>
      </c>
      <c r="E1549" s="82" t="s">
        <v>739</v>
      </c>
      <c r="F1549" s="82" t="s">
        <v>740</v>
      </c>
      <c r="G1549" s="82" t="s">
        <v>741</v>
      </c>
    </row>
    <row r="1550" spans="1:7" x14ac:dyDescent="0.15">
      <c r="A1550" s="82">
        <v>1549</v>
      </c>
      <c r="B1550" s="82" t="s">
        <v>2257</v>
      </c>
      <c r="C1550" s="82" t="s">
        <v>2274</v>
      </c>
      <c r="D1550" s="82" t="s">
        <v>2275</v>
      </c>
      <c r="E1550" s="82" t="s">
        <v>726</v>
      </c>
      <c r="F1550" s="82" t="s">
        <v>727</v>
      </c>
      <c r="G1550" s="82" t="s">
        <v>728</v>
      </c>
    </row>
    <row r="1551" spans="1:7" x14ac:dyDescent="0.15">
      <c r="A1551" s="82">
        <v>1550</v>
      </c>
      <c r="B1551" s="82" t="s">
        <v>2257</v>
      </c>
      <c r="C1551" s="82" t="s">
        <v>2274</v>
      </c>
      <c r="D1551" s="82" t="s">
        <v>2275</v>
      </c>
      <c r="E1551" s="82" t="s">
        <v>2276</v>
      </c>
      <c r="F1551" s="82" t="s">
        <v>2277</v>
      </c>
      <c r="G1551" s="82" t="s">
        <v>2263</v>
      </c>
    </row>
    <row r="1552" spans="1:7" x14ac:dyDescent="0.15">
      <c r="A1552" s="82">
        <v>1551</v>
      </c>
      <c r="B1552" s="82" t="s">
        <v>2257</v>
      </c>
      <c r="C1552" s="82" t="s">
        <v>2274</v>
      </c>
      <c r="D1552" s="82" t="s">
        <v>2275</v>
      </c>
      <c r="E1552" s="82" t="s">
        <v>2278</v>
      </c>
      <c r="F1552" s="82" t="s">
        <v>2279</v>
      </c>
      <c r="G1552" s="82" t="s">
        <v>2263</v>
      </c>
    </row>
    <row r="1553" spans="1:7" x14ac:dyDescent="0.15">
      <c r="A1553" s="82">
        <v>1552</v>
      </c>
      <c r="B1553" s="82" t="s">
        <v>2257</v>
      </c>
      <c r="C1553" s="82" t="s">
        <v>2274</v>
      </c>
      <c r="D1553" s="82" t="s">
        <v>2275</v>
      </c>
      <c r="E1553" s="82" t="s">
        <v>2280</v>
      </c>
      <c r="F1553" s="82" t="s">
        <v>2281</v>
      </c>
      <c r="G1553" s="82" t="s">
        <v>2263</v>
      </c>
    </row>
    <row r="1554" spans="1:7" x14ac:dyDescent="0.15">
      <c r="A1554" s="82">
        <v>1553</v>
      </c>
      <c r="B1554" s="82" t="s">
        <v>2257</v>
      </c>
      <c r="C1554" s="82" t="s">
        <v>2274</v>
      </c>
      <c r="D1554" s="82" t="s">
        <v>2275</v>
      </c>
      <c r="E1554" s="82" t="s">
        <v>2282</v>
      </c>
      <c r="F1554" s="82" t="s">
        <v>2283</v>
      </c>
      <c r="G1554" s="82" t="s">
        <v>2263</v>
      </c>
    </row>
    <row r="1555" spans="1:7" x14ac:dyDescent="0.15">
      <c r="A1555" s="82">
        <v>1554</v>
      </c>
      <c r="B1555" s="82" t="s">
        <v>2257</v>
      </c>
      <c r="C1555" s="82" t="s">
        <v>2274</v>
      </c>
      <c r="D1555" s="82" t="s">
        <v>2275</v>
      </c>
      <c r="E1555" s="82" t="s">
        <v>736</v>
      </c>
      <c r="F1555" s="82" t="s">
        <v>737</v>
      </c>
      <c r="G1555" s="82" t="s">
        <v>738</v>
      </c>
    </row>
    <row r="1556" spans="1:7" x14ac:dyDescent="0.15">
      <c r="A1556" s="82">
        <v>1555</v>
      </c>
      <c r="B1556" s="82" t="s">
        <v>2257</v>
      </c>
      <c r="C1556" s="82" t="s">
        <v>2274</v>
      </c>
      <c r="D1556" s="82" t="s">
        <v>2275</v>
      </c>
      <c r="E1556" s="82" t="s">
        <v>739</v>
      </c>
      <c r="F1556" s="82" t="s">
        <v>740</v>
      </c>
      <c r="G1556" s="82" t="s">
        <v>741</v>
      </c>
    </row>
    <row r="1557" spans="1:7" x14ac:dyDescent="0.15">
      <c r="A1557" s="82">
        <v>1556</v>
      </c>
      <c r="B1557" s="82" t="s">
        <v>2257</v>
      </c>
      <c r="C1557" s="82" t="s">
        <v>2284</v>
      </c>
      <c r="D1557" s="82" t="s">
        <v>2285</v>
      </c>
      <c r="E1557" s="82" t="s">
        <v>726</v>
      </c>
      <c r="F1557" s="82" t="s">
        <v>727</v>
      </c>
      <c r="G1557" s="82" t="s">
        <v>728</v>
      </c>
    </row>
    <row r="1558" spans="1:7" x14ac:dyDescent="0.15">
      <c r="A1558" s="82">
        <v>1557</v>
      </c>
      <c r="B1558" s="82" t="s">
        <v>2257</v>
      </c>
      <c r="C1558" s="82" t="s">
        <v>2284</v>
      </c>
      <c r="D1558" s="82" t="s">
        <v>2285</v>
      </c>
      <c r="E1558" s="82" t="s">
        <v>2266</v>
      </c>
      <c r="F1558" s="82" t="s">
        <v>2267</v>
      </c>
      <c r="G1558" s="82" t="s">
        <v>2263</v>
      </c>
    </row>
    <row r="1559" spans="1:7" x14ac:dyDescent="0.15">
      <c r="A1559" s="82">
        <v>1558</v>
      </c>
      <c r="B1559" s="82" t="s">
        <v>2257</v>
      </c>
      <c r="C1559" s="82" t="s">
        <v>2284</v>
      </c>
      <c r="D1559" s="82" t="s">
        <v>2285</v>
      </c>
      <c r="E1559" s="82" t="s">
        <v>736</v>
      </c>
      <c r="F1559" s="82" t="s">
        <v>737</v>
      </c>
      <c r="G1559" s="82" t="s">
        <v>738</v>
      </c>
    </row>
    <row r="1560" spans="1:7" x14ac:dyDescent="0.15">
      <c r="A1560" s="82">
        <v>1559</v>
      </c>
      <c r="B1560" s="82" t="s">
        <v>2257</v>
      </c>
      <c r="C1560" s="82" t="s">
        <v>2284</v>
      </c>
      <c r="D1560" s="82" t="s">
        <v>2285</v>
      </c>
      <c r="E1560" s="82" t="s">
        <v>739</v>
      </c>
      <c r="F1560" s="82" t="s">
        <v>740</v>
      </c>
      <c r="G1560" s="82" t="s">
        <v>741</v>
      </c>
    </row>
    <row r="1561" spans="1:7" x14ac:dyDescent="0.15">
      <c r="A1561" s="82">
        <v>1560</v>
      </c>
      <c r="B1561" s="82" t="s">
        <v>2257</v>
      </c>
      <c r="C1561" s="82" t="s">
        <v>2286</v>
      </c>
      <c r="D1561" s="82" t="s">
        <v>2287</v>
      </c>
      <c r="E1561" s="82" t="s">
        <v>726</v>
      </c>
      <c r="F1561" s="82" t="s">
        <v>727</v>
      </c>
      <c r="G1561" s="82" t="s">
        <v>728</v>
      </c>
    </row>
    <row r="1562" spans="1:7" x14ac:dyDescent="0.15">
      <c r="A1562" s="82">
        <v>1561</v>
      </c>
      <c r="B1562" s="82" t="s">
        <v>2257</v>
      </c>
      <c r="C1562" s="82" t="s">
        <v>2286</v>
      </c>
      <c r="D1562" s="82" t="s">
        <v>2287</v>
      </c>
      <c r="E1562" s="82" t="s">
        <v>2288</v>
      </c>
      <c r="F1562" s="82" t="s">
        <v>2289</v>
      </c>
      <c r="G1562" s="82" t="s">
        <v>2263</v>
      </c>
    </row>
    <row r="1563" spans="1:7" x14ac:dyDescent="0.15">
      <c r="A1563" s="82">
        <v>1562</v>
      </c>
      <c r="B1563" s="82" t="s">
        <v>2257</v>
      </c>
      <c r="C1563" s="82" t="s">
        <v>2286</v>
      </c>
      <c r="D1563" s="82" t="s">
        <v>2287</v>
      </c>
      <c r="E1563" s="82" t="s">
        <v>736</v>
      </c>
      <c r="F1563" s="82" t="s">
        <v>737</v>
      </c>
      <c r="G1563" s="82" t="s">
        <v>738</v>
      </c>
    </row>
    <row r="1564" spans="1:7" x14ac:dyDescent="0.15">
      <c r="A1564" s="82">
        <v>1563</v>
      </c>
      <c r="B1564" s="82" t="s">
        <v>2257</v>
      </c>
      <c r="C1564" s="82" t="s">
        <v>2286</v>
      </c>
      <c r="D1564" s="82" t="s">
        <v>2287</v>
      </c>
      <c r="E1564" s="82" t="s">
        <v>739</v>
      </c>
      <c r="F1564" s="82" t="s">
        <v>740</v>
      </c>
      <c r="G1564" s="82" t="s">
        <v>741</v>
      </c>
    </row>
    <row r="1565" spans="1:7" x14ac:dyDescent="0.15">
      <c r="A1565" s="82">
        <v>1564</v>
      </c>
      <c r="B1565" s="82" t="s">
        <v>2257</v>
      </c>
      <c r="C1565" s="82" t="s">
        <v>2290</v>
      </c>
      <c r="D1565" s="82" t="s">
        <v>2291</v>
      </c>
      <c r="E1565" s="82" t="s">
        <v>726</v>
      </c>
      <c r="F1565" s="82" t="s">
        <v>727</v>
      </c>
      <c r="G1565" s="82" t="s">
        <v>728</v>
      </c>
    </row>
    <row r="1566" spans="1:7" x14ac:dyDescent="0.15">
      <c r="A1566" s="82">
        <v>1565</v>
      </c>
      <c r="B1566" s="82" t="s">
        <v>2257</v>
      </c>
      <c r="C1566" s="82" t="s">
        <v>2290</v>
      </c>
      <c r="D1566" s="82" t="s">
        <v>2291</v>
      </c>
      <c r="E1566" s="82" t="s">
        <v>2278</v>
      </c>
      <c r="F1566" s="82" t="s">
        <v>2279</v>
      </c>
      <c r="G1566" s="82" t="s">
        <v>2263</v>
      </c>
    </row>
    <row r="1567" spans="1:7" x14ac:dyDescent="0.15">
      <c r="A1567" s="82">
        <v>1566</v>
      </c>
      <c r="B1567" s="82" t="s">
        <v>2257</v>
      </c>
      <c r="C1567" s="82" t="s">
        <v>2290</v>
      </c>
      <c r="D1567" s="82" t="s">
        <v>2291</v>
      </c>
      <c r="E1567" s="82" t="s">
        <v>736</v>
      </c>
      <c r="F1567" s="82" t="s">
        <v>737</v>
      </c>
      <c r="G1567" s="82" t="s">
        <v>738</v>
      </c>
    </row>
    <row r="1568" spans="1:7" x14ac:dyDescent="0.15">
      <c r="A1568" s="82">
        <v>1567</v>
      </c>
      <c r="B1568" s="82" t="s">
        <v>2257</v>
      </c>
      <c r="C1568" s="82" t="s">
        <v>2290</v>
      </c>
      <c r="D1568" s="82" t="s">
        <v>2291</v>
      </c>
      <c r="E1568" s="82" t="s">
        <v>739</v>
      </c>
      <c r="F1568" s="82" t="s">
        <v>740</v>
      </c>
      <c r="G1568" s="82" t="s">
        <v>741</v>
      </c>
    </row>
    <row r="1569" spans="1:7" x14ac:dyDescent="0.15">
      <c r="A1569" s="82">
        <v>1568</v>
      </c>
      <c r="B1569" s="82" t="s">
        <v>2292</v>
      </c>
      <c r="C1569" s="82" t="s">
        <v>2294</v>
      </c>
      <c r="D1569" s="82" t="s">
        <v>2295</v>
      </c>
      <c r="E1569" s="82" t="s">
        <v>726</v>
      </c>
      <c r="F1569" s="82" t="s">
        <v>727</v>
      </c>
      <c r="G1569" s="82" t="s">
        <v>728</v>
      </c>
    </row>
    <row r="1570" spans="1:7" x14ac:dyDescent="0.15">
      <c r="A1570" s="82">
        <v>1569</v>
      </c>
      <c r="B1570" s="82" t="s">
        <v>2292</v>
      </c>
      <c r="C1570" s="82" t="s">
        <v>2294</v>
      </c>
      <c r="D1570" s="82" t="s">
        <v>2295</v>
      </c>
      <c r="E1570" s="82" t="s">
        <v>2296</v>
      </c>
      <c r="F1570" s="82" t="s">
        <v>2297</v>
      </c>
      <c r="G1570" s="82" t="s">
        <v>2298</v>
      </c>
    </row>
    <row r="1571" spans="1:7" x14ac:dyDescent="0.15">
      <c r="A1571" s="82">
        <v>1570</v>
      </c>
      <c r="B1571" s="82" t="s">
        <v>2292</v>
      </c>
      <c r="C1571" s="82" t="s">
        <v>2294</v>
      </c>
      <c r="D1571" s="82" t="s">
        <v>2295</v>
      </c>
      <c r="E1571" s="82" t="s">
        <v>736</v>
      </c>
      <c r="F1571" s="82" t="s">
        <v>737</v>
      </c>
      <c r="G1571" s="82" t="s">
        <v>738</v>
      </c>
    </row>
    <row r="1572" spans="1:7" x14ac:dyDescent="0.15">
      <c r="A1572" s="82">
        <v>1571</v>
      </c>
      <c r="B1572" s="82" t="s">
        <v>2292</v>
      </c>
      <c r="C1572" s="82" t="s">
        <v>2294</v>
      </c>
      <c r="D1572" s="82" t="s">
        <v>2295</v>
      </c>
      <c r="E1572" s="82" t="s">
        <v>739</v>
      </c>
      <c r="F1572" s="82" t="s">
        <v>740</v>
      </c>
      <c r="G1572" s="82" t="s">
        <v>741</v>
      </c>
    </row>
    <row r="1573" spans="1:7" x14ac:dyDescent="0.15">
      <c r="A1573" s="82">
        <v>1572</v>
      </c>
      <c r="B1573" s="82" t="s">
        <v>2292</v>
      </c>
      <c r="C1573" s="82" t="s">
        <v>2299</v>
      </c>
      <c r="D1573" s="82" t="s">
        <v>2300</v>
      </c>
      <c r="E1573" s="82" t="s">
        <v>726</v>
      </c>
      <c r="F1573" s="82" t="s">
        <v>727</v>
      </c>
      <c r="G1573" s="82" t="s">
        <v>728</v>
      </c>
    </row>
    <row r="1574" spans="1:7" x14ac:dyDescent="0.15">
      <c r="A1574" s="82">
        <v>1573</v>
      </c>
      <c r="B1574" s="82" t="s">
        <v>2292</v>
      </c>
      <c r="C1574" s="82" t="s">
        <v>2299</v>
      </c>
      <c r="D1574" s="82" t="s">
        <v>2300</v>
      </c>
      <c r="E1574" s="82" t="s">
        <v>2296</v>
      </c>
      <c r="F1574" s="82" t="s">
        <v>2297</v>
      </c>
      <c r="G1574" s="82" t="s">
        <v>2298</v>
      </c>
    </row>
    <row r="1575" spans="1:7" x14ac:dyDescent="0.15">
      <c r="A1575" s="82">
        <v>1574</v>
      </c>
      <c r="B1575" s="82" t="s">
        <v>2292</v>
      </c>
      <c r="C1575" s="82" t="s">
        <v>2299</v>
      </c>
      <c r="D1575" s="82" t="s">
        <v>2300</v>
      </c>
      <c r="E1575" s="82" t="s">
        <v>736</v>
      </c>
      <c r="F1575" s="82" t="s">
        <v>737</v>
      </c>
      <c r="G1575" s="82" t="s">
        <v>738</v>
      </c>
    </row>
    <row r="1576" spans="1:7" x14ac:dyDescent="0.15">
      <c r="A1576" s="82">
        <v>1575</v>
      </c>
      <c r="B1576" s="82" t="s">
        <v>2292</v>
      </c>
      <c r="C1576" s="82" t="s">
        <v>2299</v>
      </c>
      <c r="D1576" s="82" t="s">
        <v>2300</v>
      </c>
      <c r="E1576" s="82" t="s">
        <v>739</v>
      </c>
      <c r="F1576" s="82" t="s">
        <v>740</v>
      </c>
      <c r="G1576" s="82" t="s">
        <v>741</v>
      </c>
    </row>
    <row r="1577" spans="1:7" x14ac:dyDescent="0.15">
      <c r="A1577" s="82">
        <v>1576</v>
      </c>
      <c r="B1577" s="82" t="s">
        <v>2292</v>
      </c>
      <c r="C1577" s="82" t="s">
        <v>2301</v>
      </c>
      <c r="D1577" s="82" t="s">
        <v>2302</v>
      </c>
      <c r="E1577" s="82" t="s">
        <v>726</v>
      </c>
      <c r="F1577" s="82" t="s">
        <v>727</v>
      </c>
      <c r="G1577" s="82" t="s">
        <v>728</v>
      </c>
    </row>
    <row r="1578" spans="1:7" x14ac:dyDescent="0.15">
      <c r="A1578" s="82">
        <v>1577</v>
      </c>
      <c r="B1578" s="82" t="s">
        <v>2292</v>
      </c>
      <c r="C1578" s="82" t="s">
        <v>2301</v>
      </c>
      <c r="D1578" s="82" t="s">
        <v>2302</v>
      </c>
      <c r="E1578" s="82" t="s">
        <v>2303</v>
      </c>
      <c r="F1578" s="82" t="s">
        <v>2304</v>
      </c>
      <c r="G1578" s="82" t="s">
        <v>2298</v>
      </c>
    </row>
    <row r="1579" spans="1:7" x14ac:dyDescent="0.15">
      <c r="A1579" s="82">
        <v>1578</v>
      </c>
      <c r="B1579" s="82" t="s">
        <v>2292</v>
      </c>
      <c r="C1579" s="82" t="s">
        <v>2301</v>
      </c>
      <c r="D1579" s="82" t="s">
        <v>2302</v>
      </c>
      <c r="E1579" s="82" t="s">
        <v>736</v>
      </c>
      <c r="F1579" s="82" t="s">
        <v>737</v>
      </c>
      <c r="G1579" s="82" t="s">
        <v>738</v>
      </c>
    </row>
    <row r="1580" spans="1:7" x14ac:dyDescent="0.15">
      <c r="A1580" s="82">
        <v>1579</v>
      </c>
      <c r="B1580" s="82" t="s">
        <v>2292</v>
      </c>
      <c r="C1580" s="82" t="s">
        <v>2301</v>
      </c>
      <c r="D1580" s="82" t="s">
        <v>2302</v>
      </c>
      <c r="E1580" s="82" t="s">
        <v>739</v>
      </c>
      <c r="F1580" s="82" t="s">
        <v>740</v>
      </c>
      <c r="G1580" s="82" t="s">
        <v>741</v>
      </c>
    </row>
    <row r="1581" spans="1:7" x14ac:dyDescent="0.15">
      <c r="A1581" s="82">
        <v>1580</v>
      </c>
      <c r="B1581" s="82" t="s">
        <v>2292</v>
      </c>
      <c r="C1581" s="82" t="s">
        <v>2305</v>
      </c>
      <c r="D1581" s="82" t="s">
        <v>2306</v>
      </c>
      <c r="E1581" s="82" t="s">
        <v>726</v>
      </c>
      <c r="F1581" s="82" t="s">
        <v>727</v>
      </c>
      <c r="G1581" s="82" t="s">
        <v>728</v>
      </c>
    </row>
    <row r="1582" spans="1:7" x14ac:dyDescent="0.15">
      <c r="A1582" s="82">
        <v>1581</v>
      </c>
      <c r="B1582" s="82" t="s">
        <v>2292</v>
      </c>
      <c r="C1582" s="82" t="s">
        <v>2305</v>
      </c>
      <c r="D1582" s="82" t="s">
        <v>2306</v>
      </c>
      <c r="E1582" s="82" t="s">
        <v>2296</v>
      </c>
      <c r="F1582" s="82" t="s">
        <v>2297</v>
      </c>
      <c r="G1582" s="82" t="s">
        <v>2298</v>
      </c>
    </row>
    <row r="1583" spans="1:7" x14ac:dyDescent="0.15">
      <c r="A1583" s="82">
        <v>1582</v>
      </c>
      <c r="B1583" s="82" t="s">
        <v>2292</v>
      </c>
      <c r="C1583" s="82" t="s">
        <v>2305</v>
      </c>
      <c r="D1583" s="82" t="s">
        <v>2306</v>
      </c>
      <c r="E1583" s="82" t="s">
        <v>736</v>
      </c>
      <c r="F1583" s="82" t="s">
        <v>737</v>
      </c>
      <c r="G1583" s="82" t="s">
        <v>738</v>
      </c>
    </row>
    <row r="1584" spans="1:7" x14ac:dyDescent="0.15">
      <c r="A1584" s="82">
        <v>1583</v>
      </c>
      <c r="B1584" s="82" t="s">
        <v>2292</v>
      </c>
      <c r="C1584" s="82" t="s">
        <v>2305</v>
      </c>
      <c r="D1584" s="82" t="s">
        <v>2306</v>
      </c>
      <c r="E1584" s="82" t="s">
        <v>739</v>
      </c>
      <c r="F1584" s="82" t="s">
        <v>740</v>
      </c>
      <c r="G1584" s="82" t="s">
        <v>741</v>
      </c>
    </row>
    <row r="1585" spans="1:7" x14ac:dyDescent="0.15">
      <c r="A1585" s="82">
        <v>1584</v>
      </c>
      <c r="B1585" s="82" t="s">
        <v>2292</v>
      </c>
      <c r="C1585" s="82" t="s">
        <v>2307</v>
      </c>
      <c r="D1585" s="82" t="s">
        <v>2308</v>
      </c>
      <c r="E1585" s="82" t="s">
        <v>726</v>
      </c>
      <c r="F1585" s="82" t="s">
        <v>727</v>
      </c>
      <c r="G1585" s="82" t="s">
        <v>728</v>
      </c>
    </row>
    <row r="1586" spans="1:7" x14ac:dyDescent="0.15">
      <c r="A1586" s="82">
        <v>1585</v>
      </c>
      <c r="B1586" s="82" t="s">
        <v>2292</v>
      </c>
      <c r="C1586" s="82" t="s">
        <v>2307</v>
      </c>
      <c r="D1586" s="82" t="s">
        <v>2308</v>
      </c>
      <c r="E1586" s="82" t="s">
        <v>2309</v>
      </c>
      <c r="F1586" s="82" t="s">
        <v>2310</v>
      </c>
      <c r="G1586" s="82" t="s">
        <v>2298</v>
      </c>
    </row>
    <row r="1587" spans="1:7" x14ac:dyDescent="0.15">
      <c r="A1587" s="82">
        <v>1586</v>
      </c>
      <c r="B1587" s="82" t="s">
        <v>2292</v>
      </c>
      <c r="C1587" s="82" t="s">
        <v>2307</v>
      </c>
      <c r="D1587" s="82" t="s">
        <v>2308</v>
      </c>
      <c r="E1587" s="82" t="s">
        <v>736</v>
      </c>
      <c r="F1587" s="82" t="s">
        <v>737</v>
      </c>
      <c r="G1587" s="82" t="s">
        <v>738</v>
      </c>
    </row>
    <row r="1588" spans="1:7" x14ac:dyDescent="0.15">
      <c r="A1588" s="82">
        <v>1587</v>
      </c>
      <c r="B1588" s="82" t="s">
        <v>2292</v>
      </c>
      <c r="C1588" s="82" t="s">
        <v>2307</v>
      </c>
      <c r="D1588" s="82" t="s">
        <v>2308</v>
      </c>
      <c r="E1588" s="82" t="s">
        <v>739</v>
      </c>
      <c r="F1588" s="82" t="s">
        <v>740</v>
      </c>
      <c r="G1588" s="82" t="s">
        <v>741</v>
      </c>
    </row>
    <row r="1589" spans="1:7" x14ac:dyDescent="0.15">
      <c r="A1589" s="82">
        <v>1588</v>
      </c>
      <c r="B1589" s="82" t="s">
        <v>2292</v>
      </c>
      <c r="C1589" s="82" t="s">
        <v>2161</v>
      </c>
      <c r="D1589" s="82" t="s">
        <v>2311</v>
      </c>
      <c r="E1589" s="82" t="s">
        <v>726</v>
      </c>
      <c r="F1589" s="82" t="s">
        <v>727</v>
      </c>
      <c r="G1589" s="82" t="s">
        <v>728</v>
      </c>
    </row>
    <row r="1590" spans="1:7" x14ac:dyDescent="0.15">
      <c r="A1590" s="82">
        <v>1589</v>
      </c>
      <c r="B1590" s="82" t="s">
        <v>2292</v>
      </c>
      <c r="C1590" s="82" t="s">
        <v>2161</v>
      </c>
      <c r="D1590" s="82" t="s">
        <v>2311</v>
      </c>
      <c r="E1590" s="82" t="s">
        <v>2296</v>
      </c>
      <c r="F1590" s="82" t="s">
        <v>2297</v>
      </c>
      <c r="G1590" s="82" t="s">
        <v>2298</v>
      </c>
    </row>
    <row r="1591" spans="1:7" x14ac:dyDescent="0.15">
      <c r="A1591" s="82">
        <v>1590</v>
      </c>
      <c r="B1591" s="82" t="s">
        <v>2292</v>
      </c>
      <c r="C1591" s="82" t="s">
        <v>2161</v>
      </c>
      <c r="D1591" s="82" t="s">
        <v>2311</v>
      </c>
      <c r="E1591" s="82" t="s">
        <v>736</v>
      </c>
      <c r="F1591" s="82" t="s">
        <v>737</v>
      </c>
      <c r="G1591" s="82" t="s">
        <v>738</v>
      </c>
    </row>
    <row r="1592" spans="1:7" x14ac:dyDescent="0.15">
      <c r="A1592" s="82">
        <v>1591</v>
      </c>
      <c r="B1592" s="82" t="s">
        <v>2292</v>
      </c>
      <c r="C1592" s="82" t="s">
        <v>2161</v>
      </c>
      <c r="D1592" s="82" t="s">
        <v>2311</v>
      </c>
      <c r="E1592" s="82" t="s">
        <v>739</v>
      </c>
      <c r="F1592" s="82" t="s">
        <v>740</v>
      </c>
      <c r="G1592" s="82" t="s">
        <v>741</v>
      </c>
    </row>
    <row r="1593" spans="1:7" x14ac:dyDescent="0.15">
      <c r="A1593" s="82">
        <v>1592</v>
      </c>
      <c r="B1593" s="82" t="s">
        <v>2292</v>
      </c>
      <c r="C1593" s="82" t="s">
        <v>2312</v>
      </c>
      <c r="D1593" s="82" t="s">
        <v>2313</v>
      </c>
      <c r="E1593" s="82" t="s">
        <v>726</v>
      </c>
      <c r="F1593" s="82" t="s">
        <v>727</v>
      </c>
      <c r="G1593" s="82" t="s">
        <v>728</v>
      </c>
    </row>
    <row r="1594" spans="1:7" x14ac:dyDescent="0.15">
      <c r="A1594" s="82">
        <v>1593</v>
      </c>
      <c r="B1594" s="82" t="s">
        <v>2292</v>
      </c>
      <c r="C1594" s="82" t="s">
        <v>2312</v>
      </c>
      <c r="D1594" s="82" t="s">
        <v>2313</v>
      </c>
      <c r="E1594" s="82" t="s">
        <v>2296</v>
      </c>
      <c r="F1594" s="82" t="s">
        <v>2297</v>
      </c>
      <c r="G1594" s="82" t="s">
        <v>2298</v>
      </c>
    </row>
    <row r="1595" spans="1:7" x14ac:dyDescent="0.15">
      <c r="A1595" s="82">
        <v>1594</v>
      </c>
      <c r="B1595" s="82" t="s">
        <v>2292</v>
      </c>
      <c r="C1595" s="82" t="s">
        <v>2312</v>
      </c>
      <c r="D1595" s="82" t="s">
        <v>2313</v>
      </c>
      <c r="E1595" s="82" t="s">
        <v>736</v>
      </c>
      <c r="F1595" s="82" t="s">
        <v>737</v>
      </c>
      <c r="G1595" s="82" t="s">
        <v>738</v>
      </c>
    </row>
    <row r="1596" spans="1:7" x14ac:dyDescent="0.15">
      <c r="A1596" s="82">
        <v>1595</v>
      </c>
      <c r="B1596" s="82" t="s">
        <v>2292</v>
      </c>
      <c r="C1596" s="82" t="s">
        <v>2312</v>
      </c>
      <c r="D1596" s="82" t="s">
        <v>2313</v>
      </c>
      <c r="E1596" s="82" t="s">
        <v>739</v>
      </c>
      <c r="F1596" s="82" t="s">
        <v>740</v>
      </c>
      <c r="G1596" s="82" t="s">
        <v>741</v>
      </c>
    </row>
    <row r="1597" spans="1:7" x14ac:dyDescent="0.15">
      <c r="A1597" s="82">
        <v>1596</v>
      </c>
      <c r="B1597" s="82" t="s">
        <v>2314</v>
      </c>
      <c r="C1597" s="82" t="s">
        <v>2316</v>
      </c>
      <c r="D1597" s="82" t="s">
        <v>2317</v>
      </c>
      <c r="E1597" s="82" t="s">
        <v>726</v>
      </c>
      <c r="F1597" s="82" t="s">
        <v>727</v>
      </c>
      <c r="G1597" s="82" t="s">
        <v>728</v>
      </c>
    </row>
    <row r="1598" spans="1:7" x14ac:dyDescent="0.15">
      <c r="A1598" s="82">
        <v>1597</v>
      </c>
      <c r="B1598" s="82" t="s">
        <v>2314</v>
      </c>
      <c r="C1598" s="82" t="s">
        <v>2316</v>
      </c>
      <c r="D1598" s="82" t="s">
        <v>2317</v>
      </c>
      <c r="E1598" s="82" t="s">
        <v>2318</v>
      </c>
      <c r="F1598" s="82" t="s">
        <v>2319</v>
      </c>
      <c r="G1598" s="82" t="s">
        <v>1358</v>
      </c>
    </row>
    <row r="1599" spans="1:7" x14ac:dyDescent="0.15">
      <c r="A1599" s="82">
        <v>1598</v>
      </c>
      <c r="B1599" s="82" t="s">
        <v>2314</v>
      </c>
      <c r="C1599" s="82" t="s">
        <v>2316</v>
      </c>
      <c r="D1599" s="82" t="s">
        <v>2317</v>
      </c>
      <c r="E1599" s="82" t="s">
        <v>736</v>
      </c>
      <c r="F1599" s="82" t="s">
        <v>737</v>
      </c>
      <c r="G1599" s="82" t="s">
        <v>738</v>
      </c>
    </row>
    <row r="1600" spans="1:7" x14ac:dyDescent="0.15">
      <c r="A1600" s="82">
        <v>1599</v>
      </c>
      <c r="B1600" s="82" t="s">
        <v>2314</v>
      </c>
      <c r="C1600" s="82" t="s">
        <v>2316</v>
      </c>
      <c r="D1600" s="82" t="s">
        <v>2317</v>
      </c>
      <c r="E1600" s="82" t="s">
        <v>739</v>
      </c>
      <c r="F1600" s="82" t="s">
        <v>740</v>
      </c>
      <c r="G1600" s="82" t="s">
        <v>741</v>
      </c>
    </row>
    <row r="1601" spans="1:7" x14ac:dyDescent="0.15">
      <c r="A1601" s="82">
        <v>1600</v>
      </c>
      <c r="B1601" s="82" t="s">
        <v>2314</v>
      </c>
      <c r="C1601" s="82" t="s">
        <v>2314</v>
      </c>
      <c r="D1601" s="82" t="s">
        <v>2315</v>
      </c>
      <c r="E1601" s="82" t="s">
        <v>2318</v>
      </c>
      <c r="F1601" s="82" t="s">
        <v>2319</v>
      </c>
      <c r="G1601" s="82" t="s">
        <v>1358</v>
      </c>
    </row>
    <row r="1602" spans="1:7" x14ac:dyDescent="0.15">
      <c r="A1602" s="82">
        <v>1601</v>
      </c>
      <c r="B1602" s="82" t="s">
        <v>2314</v>
      </c>
      <c r="C1602" s="82" t="s">
        <v>2320</v>
      </c>
      <c r="D1602" s="82" t="s">
        <v>2321</v>
      </c>
      <c r="E1602" s="82" t="s">
        <v>726</v>
      </c>
      <c r="F1602" s="82" t="s">
        <v>727</v>
      </c>
      <c r="G1602" s="82" t="s">
        <v>728</v>
      </c>
    </row>
    <row r="1603" spans="1:7" x14ac:dyDescent="0.15">
      <c r="A1603" s="82">
        <v>1602</v>
      </c>
      <c r="B1603" s="82" t="s">
        <v>2314</v>
      </c>
      <c r="C1603" s="82" t="s">
        <v>2320</v>
      </c>
      <c r="D1603" s="82" t="s">
        <v>2321</v>
      </c>
      <c r="E1603" s="82" t="s">
        <v>2318</v>
      </c>
      <c r="F1603" s="82" t="s">
        <v>2319</v>
      </c>
      <c r="G1603" s="82" t="s">
        <v>1358</v>
      </c>
    </row>
    <row r="1604" spans="1:7" x14ac:dyDescent="0.15">
      <c r="A1604" s="82">
        <v>1603</v>
      </c>
      <c r="B1604" s="82" t="s">
        <v>2314</v>
      </c>
      <c r="C1604" s="82" t="s">
        <v>2320</v>
      </c>
      <c r="D1604" s="82" t="s">
        <v>2321</v>
      </c>
      <c r="E1604" s="82" t="s">
        <v>736</v>
      </c>
      <c r="F1604" s="82" t="s">
        <v>737</v>
      </c>
      <c r="G1604" s="82" t="s">
        <v>738</v>
      </c>
    </row>
    <row r="1605" spans="1:7" x14ac:dyDescent="0.15">
      <c r="A1605" s="82">
        <v>1604</v>
      </c>
      <c r="B1605" s="82" t="s">
        <v>2314</v>
      </c>
      <c r="C1605" s="82" t="s">
        <v>2320</v>
      </c>
      <c r="D1605" s="82" t="s">
        <v>2321</v>
      </c>
      <c r="E1605" s="82" t="s">
        <v>739</v>
      </c>
      <c r="F1605" s="82" t="s">
        <v>740</v>
      </c>
      <c r="G1605" s="82" t="s">
        <v>741</v>
      </c>
    </row>
    <row r="1606" spans="1:7" x14ac:dyDescent="0.15">
      <c r="A1606" s="82">
        <v>1605</v>
      </c>
      <c r="B1606" s="82" t="s">
        <v>2314</v>
      </c>
      <c r="C1606" s="82" t="s">
        <v>2322</v>
      </c>
      <c r="D1606" s="82" t="s">
        <v>2323</v>
      </c>
      <c r="E1606" s="82" t="s">
        <v>726</v>
      </c>
      <c r="F1606" s="82" t="s">
        <v>727</v>
      </c>
      <c r="G1606" s="82" t="s">
        <v>728</v>
      </c>
    </row>
    <row r="1607" spans="1:7" x14ac:dyDescent="0.15">
      <c r="A1607" s="82">
        <v>1606</v>
      </c>
      <c r="B1607" s="82" t="s">
        <v>2314</v>
      </c>
      <c r="C1607" s="82" t="s">
        <v>2322</v>
      </c>
      <c r="D1607" s="82" t="s">
        <v>2323</v>
      </c>
      <c r="E1607" s="82" t="s">
        <v>736</v>
      </c>
      <c r="F1607" s="82" t="s">
        <v>737</v>
      </c>
      <c r="G1607" s="82" t="s">
        <v>738</v>
      </c>
    </row>
    <row r="1608" spans="1:7" x14ac:dyDescent="0.15">
      <c r="A1608" s="82">
        <v>1607</v>
      </c>
      <c r="B1608" s="82" t="s">
        <v>2314</v>
      </c>
      <c r="C1608" s="82" t="s">
        <v>2322</v>
      </c>
      <c r="D1608" s="82" t="s">
        <v>2323</v>
      </c>
      <c r="E1608" s="82" t="s">
        <v>739</v>
      </c>
      <c r="F1608" s="82" t="s">
        <v>740</v>
      </c>
      <c r="G1608" s="82" t="s">
        <v>741</v>
      </c>
    </row>
    <row r="1609" spans="1:7" x14ac:dyDescent="0.15">
      <c r="A1609" s="82">
        <v>1608</v>
      </c>
      <c r="B1609" s="82" t="s">
        <v>2314</v>
      </c>
      <c r="C1609" s="82" t="s">
        <v>2324</v>
      </c>
      <c r="D1609" s="82" t="s">
        <v>2325</v>
      </c>
      <c r="E1609" s="82" t="s">
        <v>726</v>
      </c>
      <c r="F1609" s="82" t="s">
        <v>727</v>
      </c>
      <c r="G1609" s="82" t="s">
        <v>728</v>
      </c>
    </row>
    <row r="1610" spans="1:7" x14ac:dyDescent="0.15">
      <c r="A1610" s="82">
        <v>1609</v>
      </c>
      <c r="B1610" s="82" t="s">
        <v>2314</v>
      </c>
      <c r="C1610" s="82" t="s">
        <v>2324</v>
      </c>
      <c r="D1610" s="82" t="s">
        <v>2325</v>
      </c>
      <c r="E1610" s="82" t="s">
        <v>736</v>
      </c>
      <c r="F1610" s="82" t="s">
        <v>737</v>
      </c>
      <c r="G1610" s="82" t="s">
        <v>738</v>
      </c>
    </row>
    <row r="1611" spans="1:7" x14ac:dyDescent="0.15">
      <c r="A1611" s="82">
        <v>1610</v>
      </c>
      <c r="B1611" s="82" t="s">
        <v>2314</v>
      </c>
      <c r="C1611" s="82" t="s">
        <v>2324</v>
      </c>
      <c r="D1611" s="82" t="s">
        <v>2325</v>
      </c>
      <c r="E1611" s="82" t="s">
        <v>739</v>
      </c>
      <c r="F1611" s="82" t="s">
        <v>740</v>
      </c>
      <c r="G1611" s="82" t="s">
        <v>741</v>
      </c>
    </row>
    <row r="1612" spans="1:7" x14ac:dyDescent="0.15">
      <c r="A1612" s="82">
        <v>1611</v>
      </c>
      <c r="B1612" s="82" t="s">
        <v>2326</v>
      </c>
      <c r="C1612" s="82" t="s">
        <v>2326</v>
      </c>
      <c r="D1612" s="82" t="s">
        <v>2327</v>
      </c>
      <c r="E1612" s="82" t="s">
        <v>726</v>
      </c>
      <c r="F1612" s="82" t="s">
        <v>727</v>
      </c>
      <c r="G1612" s="82" t="s">
        <v>728</v>
      </c>
    </row>
    <row r="1613" spans="1:7" x14ac:dyDescent="0.15">
      <c r="A1613" s="82">
        <v>1612</v>
      </c>
      <c r="B1613" s="82" t="s">
        <v>2326</v>
      </c>
      <c r="C1613" s="82" t="s">
        <v>2326</v>
      </c>
      <c r="D1613" s="82" t="s">
        <v>2327</v>
      </c>
      <c r="E1613" s="82" t="s">
        <v>2328</v>
      </c>
      <c r="F1613" s="82" t="s">
        <v>2329</v>
      </c>
      <c r="G1613" s="82" t="s">
        <v>1030</v>
      </c>
    </row>
    <row r="1614" spans="1:7" x14ac:dyDescent="0.15">
      <c r="A1614" s="82">
        <v>1613</v>
      </c>
      <c r="B1614" s="82" t="s">
        <v>2326</v>
      </c>
      <c r="C1614" s="82" t="s">
        <v>2326</v>
      </c>
      <c r="D1614" s="82" t="s">
        <v>2327</v>
      </c>
      <c r="E1614" s="82" t="s">
        <v>2330</v>
      </c>
      <c r="F1614" s="82" t="s">
        <v>2331</v>
      </c>
      <c r="G1614" s="82" t="s">
        <v>1030</v>
      </c>
    </row>
    <row r="1615" spans="1:7" x14ac:dyDescent="0.15">
      <c r="A1615" s="82">
        <v>1614</v>
      </c>
      <c r="B1615" s="82" t="s">
        <v>2326</v>
      </c>
      <c r="C1615" s="82" t="s">
        <v>2326</v>
      </c>
      <c r="D1615" s="82" t="s">
        <v>2327</v>
      </c>
      <c r="E1615" s="82" t="s">
        <v>813</v>
      </c>
      <c r="F1615" s="82" t="s">
        <v>814</v>
      </c>
      <c r="G1615" s="82" t="s">
        <v>815</v>
      </c>
    </row>
    <row r="1616" spans="1:7" x14ac:dyDescent="0.15">
      <c r="A1616" s="82">
        <v>1615</v>
      </c>
      <c r="B1616" s="82" t="s">
        <v>2326</v>
      </c>
      <c r="C1616" s="82" t="s">
        <v>2326</v>
      </c>
      <c r="D1616" s="82" t="s">
        <v>2327</v>
      </c>
      <c r="E1616" s="82" t="s">
        <v>2332</v>
      </c>
      <c r="F1616" s="82" t="s">
        <v>2333</v>
      </c>
      <c r="G1616" s="82" t="s">
        <v>1030</v>
      </c>
    </row>
    <row r="1617" spans="1:7" x14ac:dyDescent="0.15">
      <c r="A1617" s="82">
        <v>1616</v>
      </c>
      <c r="B1617" s="82" t="s">
        <v>2326</v>
      </c>
      <c r="C1617" s="82" t="s">
        <v>2326</v>
      </c>
      <c r="D1617" s="82" t="s">
        <v>2327</v>
      </c>
      <c r="E1617" s="82" t="s">
        <v>736</v>
      </c>
      <c r="F1617" s="82" t="s">
        <v>737</v>
      </c>
      <c r="G1617" s="82" t="s">
        <v>738</v>
      </c>
    </row>
    <row r="1618" spans="1:7" x14ac:dyDescent="0.15">
      <c r="A1618" s="82">
        <v>1617</v>
      </c>
      <c r="B1618" s="82" t="s">
        <v>2326</v>
      </c>
      <c r="C1618" s="82" t="s">
        <v>2326</v>
      </c>
      <c r="D1618" s="82" t="s">
        <v>2327</v>
      </c>
      <c r="E1618" s="82" t="s">
        <v>739</v>
      </c>
      <c r="F1618" s="82" t="s">
        <v>740</v>
      </c>
      <c r="G1618" s="82" t="s">
        <v>741</v>
      </c>
    </row>
    <row r="1619" spans="1:7" x14ac:dyDescent="0.15">
      <c r="A1619" s="82">
        <v>1618</v>
      </c>
      <c r="B1619" s="82" t="s">
        <v>2334</v>
      </c>
      <c r="C1619" s="82" t="s">
        <v>893</v>
      </c>
      <c r="D1619" s="82" t="s">
        <v>2336</v>
      </c>
      <c r="E1619" s="82" t="s">
        <v>726</v>
      </c>
      <c r="F1619" s="82" t="s">
        <v>727</v>
      </c>
      <c r="G1619" s="82" t="s">
        <v>728</v>
      </c>
    </row>
    <row r="1620" spans="1:7" x14ac:dyDescent="0.15">
      <c r="A1620" s="82">
        <v>1619</v>
      </c>
      <c r="B1620" s="82" t="s">
        <v>2334</v>
      </c>
      <c r="C1620" s="82" t="s">
        <v>893</v>
      </c>
      <c r="D1620" s="82" t="s">
        <v>2336</v>
      </c>
      <c r="E1620" s="82" t="s">
        <v>736</v>
      </c>
      <c r="F1620" s="82" t="s">
        <v>737</v>
      </c>
      <c r="G1620" s="82" t="s">
        <v>738</v>
      </c>
    </row>
    <row r="1621" spans="1:7" x14ac:dyDescent="0.15">
      <c r="A1621" s="82">
        <v>1620</v>
      </c>
      <c r="B1621" s="82" t="s">
        <v>2334</v>
      </c>
      <c r="C1621" s="82" t="s">
        <v>893</v>
      </c>
      <c r="D1621" s="82" t="s">
        <v>2336</v>
      </c>
      <c r="E1621" s="82" t="s">
        <v>739</v>
      </c>
      <c r="F1621" s="82" t="s">
        <v>740</v>
      </c>
      <c r="G1621" s="82" t="s">
        <v>741</v>
      </c>
    </row>
    <row r="1622" spans="1:7" x14ac:dyDescent="0.15">
      <c r="A1622" s="82">
        <v>1621</v>
      </c>
      <c r="B1622" s="82" t="s">
        <v>2334</v>
      </c>
      <c r="C1622" s="82" t="s">
        <v>2337</v>
      </c>
      <c r="D1622" s="82" t="s">
        <v>2338</v>
      </c>
      <c r="E1622" s="82" t="s">
        <v>726</v>
      </c>
      <c r="F1622" s="82" t="s">
        <v>727</v>
      </c>
      <c r="G1622" s="82" t="s">
        <v>728</v>
      </c>
    </row>
    <row r="1623" spans="1:7" x14ac:dyDescent="0.15">
      <c r="A1623" s="82">
        <v>1622</v>
      </c>
      <c r="B1623" s="82" t="s">
        <v>2334</v>
      </c>
      <c r="C1623" s="82" t="s">
        <v>2337</v>
      </c>
      <c r="D1623" s="82" t="s">
        <v>2338</v>
      </c>
      <c r="E1623" s="82" t="s">
        <v>736</v>
      </c>
      <c r="F1623" s="82" t="s">
        <v>737</v>
      </c>
      <c r="G1623" s="82" t="s">
        <v>738</v>
      </c>
    </row>
    <row r="1624" spans="1:7" x14ac:dyDescent="0.15">
      <c r="A1624" s="82">
        <v>1623</v>
      </c>
      <c r="B1624" s="82" t="s">
        <v>2334</v>
      </c>
      <c r="C1624" s="82" t="s">
        <v>2337</v>
      </c>
      <c r="D1624" s="82" t="s">
        <v>2338</v>
      </c>
      <c r="E1624" s="82" t="s">
        <v>739</v>
      </c>
      <c r="F1624" s="82" t="s">
        <v>740</v>
      </c>
      <c r="G1624" s="82" t="s">
        <v>741</v>
      </c>
    </row>
    <row r="1625" spans="1:7" x14ac:dyDescent="0.15">
      <c r="A1625" s="82">
        <v>1624</v>
      </c>
      <c r="B1625" s="82" t="s">
        <v>2334</v>
      </c>
      <c r="C1625" s="82" t="s">
        <v>2339</v>
      </c>
      <c r="D1625" s="82" t="s">
        <v>2340</v>
      </c>
      <c r="E1625" s="82" t="s">
        <v>726</v>
      </c>
      <c r="F1625" s="82" t="s">
        <v>727</v>
      </c>
      <c r="G1625" s="82" t="s">
        <v>728</v>
      </c>
    </row>
    <row r="1626" spans="1:7" x14ac:dyDescent="0.15">
      <c r="A1626" s="82">
        <v>1625</v>
      </c>
      <c r="B1626" s="82" t="s">
        <v>2334</v>
      </c>
      <c r="C1626" s="82" t="s">
        <v>2339</v>
      </c>
      <c r="D1626" s="82" t="s">
        <v>2340</v>
      </c>
      <c r="E1626" s="82" t="s">
        <v>736</v>
      </c>
      <c r="F1626" s="82" t="s">
        <v>737</v>
      </c>
      <c r="G1626" s="82" t="s">
        <v>738</v>
      </c>
    </row>
    <row r="1627" spans="1:7" x14ac:dyDescent="0.15">
      <c r="A1627" s="82">
        <v>1626</v>
      </c>
      <c r="B1627" s="82" t="s">
        <v>2334</v>
      </c>
      <c r="C1627" s="82" t="s">
        <v>2339</v>
      </c>
      <c r="D1627" s="82" t="s">
        <v>2340</v>
      </c>
      <c r="E1627" s="82" t="s">
        <v>739</v>
      </c>
      <c r="F1627" s="82" t="s">
        <v>740</v>
      </c>
      <c r="G1627" s="82" t="s">
        <v>741</v>
      </c>
    </row>
    <row r="1628" spans="1:7" x14ac:dyDescent="0.15">
      <c r="A1628" s="82">
        <v>1627</v>
      </c>
      <c r="B1628" s="82" t="s">
        <v>2334</v>
      </c>
      <c r="C1628" s="82" t="s">
        <v>2341</v>
      </c>
      <c r="D1628" s="82" t="s">
        <v>2342</v>
      </c>
      <c r="E1628" s="82" t="s">
        <v>726</v>
      </c>
      <c r="F1628" s="82" t="s">
        <v>727</v>
      </c>
      <c r="G1628" s="82" t="s">
        <v>728</v>
      </c>
    </row>
    <row r="1629" spans="1:7" x14ac:dyDescent="0.15">
      <c r="A1629" s="82">
        <v>1628</v>
      </c>
      <c r="B1629" s="82" t="s">
        <v>2334</v>
      </c>
      <c r="C1629" s="82" t="s">
        <v>2341</v>
      </c>
      <c r="D1629" s="82" t="s">
        <v>2342</v>
      </c>
      <c r="E1629" s="82" t="s">
        <v>813</v>
      </c>
      <c r="F1629" s="82" t="s">
        <v>814</v>
      </c>
      <c r="G1629" s="82" t="s">
        <v>815</v>
      </c>
    </row>
    <row r="1630" spans="1:7" x14ac:dyDescent="0.15">
      <c r="A1630" s="82">
        <v>1629</v>
      </c>
      <c r="B1630" s="82" t="s">
        <v>2334</v>
      </c>
      <c r="C1630" s="82" t="s">
        <v>2341</v>
      </c>
      <c r="D1630" s="82" t="s">
        <v>2342</v>
      </c>
      <c r="E1630" s="82" t="s">
        <v>2343</v>
      </c>
      <c r="F1630" s="82" t="s">
        <v>2344</v>
      </c>
      <c r="G1630" s="82" t="s">
        <v>2345</v>
      </c>
    </row>
    <row r="1631" spans="1:7" x14ac:dyDescent="0.15">
      <c r="A1631" s="82">
        <v>1630</v>
      </c>
      <c r="B1631" s="82" t="s">
        <v>2334</v>
      </c>
      <c r="C1631" s="82" t="s">
        <v>2341</v>
      </c>
      <c r="D1631" s="82" t="s">
        <v>2342</v>
      </c>
      <c r="E1631" s="82" t="s">
        <v>736</v>
      </c>
      <c r="F1631" s="82" t="s">
        <v>737</v>
      </c>
      <c r="G1631" s="82" t="s">
        <v>738</v>
      </c>
    </row>
    <row r="1632" spans="1:7" x14ac:dyDescent="0.15">
      <c r="A1632" s="82">
        <v>1631</v>
      </c>
      <c r="B1632" s="82" t="s">
        <v>2334</v>
      </c>
      <c r="C1632" s="82" t="s">
        <v>2341</v>
      </c>
      <c r="D1632" s="82" t="s">
        <v>2342</v>
      </c>
      <c r="E1632" s="82" t="s">
        <v>739</v>
      </c>
      <c r="F1632" s="82" t="s">
        <v>740</v>
      </c>
      <c r="G1632" s="82" t="s">
        <v>741</v>
      </c>
    </row>
    <row r="1633" spans="1:7" x14ac:dyDescent="0.15">
      <c r="A1633" s="82">
        <v>1632</v>
      </c>
      <c r="B1633" s="82" t="s">
        <v>2334</v>
      </c>
      <c r="C1633" s="82" t="s">
        <v>2346</v>
      </c>
      <c r="D1633" s="82" t="s">
        <v>2347</v>
      </c>
      <c r="E1633" s="82" t="s">
        <v>726</v>
      </c>
      <c r="F1633" s="82" t="s">
        <v>727</v>
      </c>
      <c r="G1633" s="82" t="s">
        <v>728</v>
      </c>
    </row>
    <row r="1634" spans="1:7" x14ac:dyDescent="0.15">
      <c r="A1634" s="82">
        <v>1633</v>
      </c>
      <c r="B1634" s="82" t="s">
        <v>2334</v>
      </c>
      <c r="C1634" s="82" t="s">
        <v>2346</v>
      </c>
      <c r="D1634" s="82" t="s">
        <v>2347</v>
      </c>
      <c r="E1634" s="82" t="s">
        <v>736</v>
      </c>
      <c r="F1634" s="82" t="s">
        <v>737</v>
      </c>
      <c r="G1634" s="82" t="s">
        <v>738</v>
      </c>
    </row>
    <row r="1635" spans="1:7" x14ac:dyDescent="0.15">
      <c r="A1635" s="82">
        <v>1634</v>
      </c>
      <c r="B1635" s="82" t="s">
        <v>2334</v>
      </c>
      <c r="C1635" s="82" t="s">
        <v>2346</v>
      </c>
      <c r="D1635" s="82" t="s">
        <v>2347</v>
      </c>
      <c r="E1635" s="82" t="s">
        <v>739</v>
      </c>
      <c r="F1635" s="82" t="s">
        <v>740</v>
      </c>
      <c r="G1635" s="82" t="s">
        <v>741</v>
      </c>
    </row>
    <row r="1636" spans="1:7" x14ac:dyDescent="0.15">
      <c r="A1636" s="82">
        <v>1635</v>
      </c>
      <c r="B1636" s="82" t="s">
        <v>2334</v>
      </c>
      <c r="C1636" s="82" t="s">
        <v>949</v>
      </c>
      <c r="D1636" s="82" t="s">
        <v>2348</v>
      </c>
      <c r="E1636" s="82" t="s">
        <v>726</v>
      </c>
      <c r="F1636" s="82" t="s">
        <v>727</v>
      </c>
      <c r="G1636" s="82" t="s">
        <v>728</v>
      </c>
    </row>
    <row r="1637" spans="1:7" x14ac:dyDescent="0.15">
      <c r="A1637" s="82">
        <v>1636</v>
      </c>
      <c r="B1637" s="82" t="s">
        <v>2334</v>
      </c>
      <c r="C1637" s="82" t="s">
        <v>949</v>
      </c>
      <c r="D1637" s="82" t="s">
        <v>2348</v>
      </c>
      <c r="E1637" s="82" t="s">
        <v>736</v>
      </c>
      <c r="F1637" s="82" t="s">
        <v>737</v>
      </c>
      <c r="G1637" s="82" t="s">
        <v>738</v>
      </c>
    </row>
    <row r="1638" spans="1:7" x14ac:dyDescent="0.15">
      <c r="A1638" s="82">
        <v>1637</v>
      </c>
      <c r="B1638" s="82" t="s">
        <v>2334</v>
      </c>
      <c r="C1638" s="82" t="s">
        <v>949</v>
      </c>
      <c r="D1638" s="82" t="s">
        <v>2348</v>
      </c>
      <c r="E1638" s="82" t="s">
        <v>739</v>
      </c>
      <c r="F1638" s="82" t="s">
        <v>740</v>
      </c>
      <c r="G1638" s="82" t="s">
        <v>741</v>
      </c>
    </row>
    <row r="1639" spans="1:7" x14ac:dyDescent="0.15">
      <c r="A1639" s="82">
        <v>1638</v>
      </c>
      <c r="B1639" s="82" t="s">
        <v>2334</v>
      </c>
      <c r="C1639" s="82" t="s">
        <v>2349</v>
      </c>
      <c r="D1639" s="82" t="s">
        <v>2350</v>
      </c>
      <c r="E1639" s="82" t="s">
        <v>726</v>
      </c>
      <c r="F1639" s="82" t="s">
        <v>727</v>
      </c>
      <c r="G1639" s="82" t="s">
        <v>728</v>
      </c>
    </row>
    <row r="1640" spans="1:7" x14ac:dyDescent="0.15">
      <c r="A1640" s="82">
        <v>1639</v>
      </c>
      <c r="B1640" s="82" t="s">
        <v>2334</v>
      </c>
      <c r="C1640" s="82" t="s">
        <v>2349</v>
      </c>
      <c r="D1640" s="82" t="s">
        <v>2350</v>
      </c>
      <c r="E1640" s="82" t="s">
        <v>736</v>
      </c>
      <c r="F1640" s="82" t="s">
        <v>737</v>
      </c>
      <c r="G1640" s="82" t="s">
        <v>738</v>
      </c>
    </row>
    <row r="1641" spans="1:7" x14ac:dyDescent="0.15">
      <c r="A1641" s="82">
        <v>1640</v>
      </c>
      <c r="B1641" s="82" t="s">
        <v>2334</v>
      </c>
      <c r="C1641" s="82" t="s">
        <v>2349</v>
      </c>
      <c r="D1641" s="82" t="s">
        <v>2350</v>
      </c>
      <c r="E1641" s="82" t="s">
        <v>739</v>
      </c>
      <c r="F1641" s="82" t="s">
        <v>740</v>
      </c>
      <c r="G1641" s="82" t="s">
        <v>741</v>
      </c>
    </row>
    <row r="1642" spans="1:7" x14ac:dyDescent="0.15">
      <c r="A1642" s="82">
        <v>1641</v>
      </c>
      <c r="B1642" s="82" t="s">
        <v>2334</v>
      </c>
      <c r="C1642" s="82" t="s">
        <v>2351</v>
      </c>
      <c r="D1642" s="82" t="s">
        <v>2352</v>
      </c>
      <c r="E1642" s="82" t="s">
        <v>726</v>
      </c>
      <c r="F1642" s="82" t="s">
        <v>727</v>
      </c>
      <c r="G1642" s="82" t="s">
        <v>728</v>
      </c>
    </row>
    <row r="1643" spans="1:7" x14ac:dyDescent="0.15">
      <c r="A1643" s="82">
        <v>1642</v>
      </c>
      <c r="B1643" s="82" t="s">
        <v>2334</v>
      </c>
      <c r="C1643" s="82" t="s">
        <v>2351</v>
      </c>
      <c r="D1643" s="82" t="s">
        <v>2352</v>
      </c>
      <c r="E1643" s="82" t="s">
        <v>736</v>
      </c>
      <c r="F1643" s="82" t="s">
        <v>737</v>
      </c>
      <c r="G1643" s="82" t="s">
        <v>738</v>
      </c>
    </row>
    <row r="1644" spans="1:7" x14ac:dyDescent="0.15">
      <c r="A1644" s="82">
        <v>1643</v>
      </c>
      <c r="B1644" s="82" t="s">
        <v>2334</v>
      </c>
      <c r="C1644" s="82" t="s">
        <v>2351</v>
      </c>
      <c r="D1644" s="82" t="s">
        <v>2352</v>
      </c>
      <c r="E1644" s="82" t="s">
        <v>739</v>
      </c>
      <c r="F1644" s="82" t="s">
        <v>740</v>
      </c>
      <c r="G1644" s="82" t="s">
        <v>741</v>
      </c>
    </row>
    <row r="1645" spans="1:7" x14ac:dyDescent="0.15">
      <c r="A1645" s="82">
        <v>1644</v>
      </c>
      <c r="B1645" s="82" t="s">
        <v>2334</v>
      </c>
      <c r="C1645" s="82" t="s">
        <v>2353</v>
      </c>
      <c r="D1645" s="82" t="s">
        <v>2354</v>
      </c>
      <c r="E1645" s="82" t="s">
        <v>726</v>
      </c>
      <c r="F1645" s="82" t="s">
        <v>727</v>
      </c>
      <c r="G1645" s="82" t="s">
        <v>728</v>
      </c>
    </row>
    <row r="1646" spans="1:7" x14ac:dyDescent="0.15">
      <c r="A1646" s="82">
        <v>1645</v>
      </c>
      <c r="B1646" s="82" t="s">
        <v>2334</v>
      </c>
      <c r="C1646" s="82" t="s">
        <v>2353</v>
      </c>
      <c r="D1646" s="82" t="s">
        <v>2354</v>
      </c>
      <c r="E1646" s="82" t="s">
        <v>736</v>
      </c>
      <c r="F1646" s="82" t="s">
        <v>737</v>
      </c>
      <c r="G1646" s="82" t="s">
        <v>738</v>
      </c>
    </row>
    <row r="1647" spans="1:7" x14ac:dyDescent="0.15">
      <c r="A1647" s="82">
        <v>1646</v>
      </c>
      <c r="B1647" s="82" t="s">
        <v>2334</v>
      </c>
      <c r="C1647" s="82" t="s">
        <v>2353</v>
      </c>
      <c r="D1647" s="82" t="s">
        <v>2354</v>
      </c>
      <c r="E1647" s="82" t="s">
        <v>739</v>
      </c>
      <c r="F1647" s="82" t="s">
        <v>740</v>
      </c>
      <c r="G1647" s="82" t="s">
        <v>741</v>
      </c>
    </row>
    <row r="1648" spans="1:7" x14ac:dyDescent="0.15">
      <c r="A1648" s="82">
        <v>1647</v>
      </c>
      <c r="B1648" s="82" t="s">
        <v>2334</v>
      </c>
      <c r="C1648" s="82" t="s">
        <v>2355</v>
      </c>
      <c r="D1648" s="82" t="s">
        <v>2356</v>
      </c>
      <c r="E1648" s="82" t="s">
        <v>726</v>
      </c>
      <c r="F1648" s="82" t="s">
        <v>727</v>
      </c>
      <c r="G1648" s="82" t="s">
        <v>728</v>
      </c>
    </row>
    <row r="1649" spans="1:7" x14ac:dyDescent="0.15">
      <c r="A1649" s="82">
        <v>1648</v>
      </c>
      <c r="B1649" s="82" t="s">
        <v>2334</v>
      </c>
      <c r="C1649" s="82" t="s">
        <v>2355</v>
      </c>
      <c r="D1649" s="82" t="s">
        <v>2356</v>
      </c>
      <c r="E1649" s="82" t="s">
        <v>2357</v>
      </c>
      <c r="F1649" s="82" t="s">
        <v>2358</v>
      </c>
      <c r="G1649" s="82" t="s">
        <v>2359</v>
      </c>
    </row>
    <row r="1650" spans="1:7" x14ac:dyDescent="0.15">
      <c r="A1650" s="82">
        <v>1649</v>
      </c>
      <c r="B1650" s="82" t="s">
        <v>2334</v>
      </c>
      <c r="C1650" s="82" t="s">
        <v>2355</v>
      </c>
      <c r="D1650" s="82" t="s">
        <v>2356</v>
      </c>
      <c r="E1650" s="82" t="s">
        <v>736</v>
      </c>
      <c r="F1650" s="82" t="s">
        <v>737</v>
      </c>
      <c r="G1650" s="82" t="s">
        <v>738</v>
      </c>
    </row>
    <row r="1651" spans="1:7" x14ac:dyDescent="0.15">
      <c r="A1651" s="82">
        <v>1650</v>
      </c>
      <c r="B1651" s="82" t="s">
        <v>2334</v>
      </c>
      <c r="C1651" s="82" t="s">
        <v>2355</v>
      </c>
      <c r="D1651" s="82" t="s">
        <v>2356</v>
      </c>
      <c r="E1651" s="82" t="s">
        <v>739</v>
      </c>
      <c r="F1651" s="82" t="s">
        <v>740</v>
      </c>
      <c r="G1651" s="82" t="s">
        <v>741</v>
      </c>
    </row>
    <row r="1652" spans="1:7" x14ac:dyDescent="0.15">
      <c r="A1652" s="82">
        <v>1651</v>
      </c>
      <c r="B1652" s="82" t="s">
        <v>2334</v>
      </c>
      <c r="C1652" s="82" t="s">
        <v>2360</v>
      </c>
      <c r="D1652" s="82" t="s">
        <v>2361</v>
      </c>
      <c r="E1652" s="82" t="s">
        <v>726</v>
      </c>
      <c r="F1652" s="82" t="s">
        <v>727</v>
      </c>
      <c r="G1652" s="82" t="s">
        <v>728</v>
      </c>
    </row>
    <row r="1653" spans="1:7" x14ac:dyDescent="0.15">
      <c r="A1653" s="82">
        <v>1652</v>
      </c>
      <c r="B1653" s="82" t="s">
        <v>2334</v>
      </c>
      <c r="C1653" s="82" t="s">
        <v>2360</v>
      </c>
      <c r="D1653" s="82" t="s">
        <v>2361</v>
      </c>
      <c r="E1653" s="82" t="s">
        <v>2362</v>
      </c>
      <c r="F1653" s="82" t="s">
        <v>2363</v>
      </c>
      <c r="G1653" s="82" t="s">
        <v>2359</v>
      </c>
    </row>
    <row r="1654" spans="1:7" x14ac:dyDescent="0.15">
      <c r="A1654" s="82">
        <v>1653</v>
      </c>
      <c r="B1654" s="82" t="s">
        <v>2334</v>
      </c>
      <c r="C1654" s="82" t="s">
        <v>2360</v>
      </c>
      <c r="D1654" s="82" t="s">
        <v>2361</v>
      </c>
      <c r="E1654" s="82" t="s">
        <v>2364</v>
      </c>
      <c r="F1654" s="82" t="s">
        <v>2365</v>
      </c>
      <c r="G1654" s="82" t="s">
        <v>2359</v>
      </c>
    </row>
    <row r="1655" spans="1:7" x14ac:dyDescent="0.15">
      <c r="A1655" s="82">
        <v>1654</v>
      </c>
      <c r="B1655" s="82" t="s">
        <v>2334</v>
      </c>
      <c r="C1655" s="82" t="s">
        <v>2360</v>
      </c>
      <c r="D1655" s="82" t="s">
        <v>2361</v>
      </c>
      <c r="E1655" s="82" t="s">
        <v>736</v>
      </c>
      <c r="F1655" s="82" t="s">
        <v>737</v>
      </c>
      <c r="G1655" s="82" t="s">
        <v>738</v>
      </c>
    </row>
    <row r="1656" spans="1:7" x14ac:dyDescent="0.15">
      <c r="A1656" s="82">
        <v>1655</v>
      </c>
      <c r="B1656" s="82" t="s">
        <v>2334</v>
      </c>
      <c r="C1656" s="82" t="s">
        <v>2360</v>
      </c>
      <c r="D1656" s="82" t="s">
        <v>2361</v>
      </c>
      <c r="E1656" s="82" t="s">
        <v>739</v>
      </c>
      <c r="F1656" s="82" t="s">
        <v>740</v>
      </c>
      <c r="G1656" s="82" t="s">
        <v>741</v>
      </c>
    </row>
    <row r="1657" spans="1:7" x14ac:dyDescent="0.15">
      <c r="A1657" s="82">
        <v>1656</v>
      </c>
      <c r="B1657" s="82" t="s">
        <v>2334</v>
      </c>
      <c r="C1657" s="82" t="s">
        <v>2366</v>
      </c>
      <c r="D1657" s="82" t="s">
        <v>2367</v>
      </c>
      <c r="E1657" s="82" t="s">
        <v>726</v>
      </c>
      <c r="F1657" s="82" t="s">
        <v>727</v>
      </c>
      <c r="G1657" s="82" t="s">
        <v>728</v>
      </c>
    </row>
    <row r="1658" spans="1:7" x14ac:dyDescent="0.15">
      <c r="A1658" s="82">
        <v>1657</v>
      </c>
      <c r="B1658" s="82" t="s">
        <v>2334</v>
      </c>
      <c r="C1658" s="82" t="s">
        <v>2366</v>
      </c>
      <c r="D1658" s="82" t="s">
        <v>2367</v>
      </c>
      <c r="E1658" s="82" t="s">
        <v>736</v>
      </c>
      <c r="F1658" s="82" t="s">
        <v>737</v>
      </c>
      <c r="G1658" s="82" t="s">
        <v>738</v>
      </c>
    </row>
    <row r="1659" spans="1:7" x14ac:dyDescent="0.15">
      <c r="A1659" s="82">
        <v>1658</v>
      </c>
      <c r="B1659" s="82" t="s">
        <v>2334</v>
      </c>
      <c r="C1659" s="82" t="s">
        <v>2366</v>
      </c>
      <c r="D1659" s="82" t="s">
        <v>2367</v>
      </c>
      <c r="E1659" s="82" t="s">
        <v>739</v>
      </c>
      <c r="F1659" s="82" t="s">
        <v>740</v>
      </c>
      <c r="G1659" s="82" t="s">
        <v>741</v>
      </c>
    </row>
    <row r="1660" spans="1:7" x14ac:dyDescent="0.15">
      <c r="A1660" s="82">
        <v>1659</v>
      </c>
      <c r="B1660" s="82" t="s">
        <v>2334</v>
      </c>
      <c r="C1660" s="82" t="s">
        <v>2368</v>
      </c>
      <c r="D1660" s="82" t="s">
        <v>2369</v>
      </c>
      <c r="E1660" s="82" t="s">
        <v>843</v>
      </c>
      <c r="F1660" s="82" t="s">
        <v>844</v>
      </c>
      <c r="G1660" s="82" t="s">
        <v>845</v>
      </c>
    </row>
    <row r="1661" spans="1:7" x14ac:dyDescent="0.15">
      <c r="A1661" s="82">
        <v>1660</v>
      </c>
      <c r="B1661" s="82" t="s">
        <v>2334</v>
      </c>
      <c r="C1661" s="82" t="s">
        <v>2368</v>
      </c>
      <c r="D1661" s="82" t="s">
        <v>2369</v>
      </c>
      <c r="E1661" s="82" t="s">
        <v>726</v>
      </c>
      <c r="F1661" s="82" t="s">
        <v>727</v>
      </c>
      <c r="G1661" s="82" t="s">
        <v>728</v>
      </c>
    </row>
    <row r="1662" spans="1:7" x14ac:dyDescent="0.15">
      <c r="A1662" s="82">
        <v>1661</v>
      </c>
      <c r="B1662" s="82" t="s">
        <v>2334</v>
      </c>
      <c r="C1662" s="82" t="s">
        <v>2368</v>
      </c>
      <c r="D1662" s="82" t="s">
        <v>2369</v>
      </c>
      <c r="E1662" s="82" t="s">
        <v>2370</v>
      </c>
      <c r="F1662" s="82" t="s">
        <v>2371</v>
      </c>
      <c r="G1662" s="82" t="s">
        <v>2359</v>
      </c>
    </row>
    <row r="1663" spans="1:7" x14ac:dyDescent="0.15">
      <c r="A1663" s="82">
        <v>1662</v>
      </c>
      <c r="B1663" s="82" t="s">
        <v>2334</v>
      </c>
      <c r="C1663" s="82" t="s">
        <v>2368</v>
      </c>
      <c r="D1663" s="82" t="s">
        <v>2369</v>
      </c>
      <c r="E1663" s="82" t="s">
        <v>736</v>
      </c>
      <c r="F1663" s="82" t="s">
        <v>737</v>
      </c>
      <c r="G1663" s="82" t="s">
        <v>738</v>
      </c>
    </row>
    <row r="1664" spans="1:7" x14ac:dyDescent="0.15">
      <c r="A1664" s="82">
        <v>1663</v>
      </c>
      <c r="B1664" s="82" t="s">
        <v>2334</v>
      </c>
      <c r="C1664" s="82" t="s">
        <v>2368</v>
      </c>
      <c r="D1664" s="82" t="s">
        <v>2369</v>
      </c>
      <c r="E1664" s="82" t="s">
        <v>739</v>
      </c>
      <c r="F1664" s="82" t="s">
        <v>740</v>
      </c>
      <c r="G1664" s="82" t="s">
        <v>741</v>
      </c>
    </row>
    <row r="1665" spans="1:7" x14ac:dyDescent="0.15">
      <c r="A1665" s="82">
        <v>1664</v>
      </c>
      <c r="B1665" s="82" t="s">
        <v>2334</v>
      </c>
      <c r="C1665" s="82" t="s">
        <v>2372</v>
      </c>
      <c r="D1665" s="82" t="s">
        <v>2373</v>
      </c>
      <c r="E1665" s="82" t="s">
        <v>726</v>
      </c>
      <c r="F1665" s="82" t="s">
        <v>727</v>
      </c>
      <c r="G1665" s="82" t="s">
        <v>728</v>
      </c>
    </row>
    <row r="1666" spans="1:7" x14ac:dyDescent="0.15">
      <c r="A1666" s="82">
        <v>1665</v>
      </c>
      <c r="B1666" s="82" t="s">
        <v>2334</v>
      </c>
      <c r="C1666" s="82" t="s">
        <v>2372</v>
      </c>
      <c r="D1666" s="82" t="s">
        <v>2373</v>
      </c>
      <c r="E1666" s="82" t="s">
        <v>1080</v>
      </c>
      <c r="F1666" s="82" t="s">
        <v>1081</v>
      </c>
      <c r="G1666" s="82" t="s">
        <v>1082</v>
      </c>
    </row>
    <row r="1667" spans="1:7" x14ac:dyDescent="0.15">
      <c r="A1667" s="82">
        <v>1666</v>
      </c>
      <c r="B1667" s="82" t="s">
        <v>2334</v>
      </c>
      <c r="C1667" s="82" t="s">
        <v>2372</v>
      </c>
      <c r="D1667" s="82" t="s">
        <v>2373</v>
      </c>
      <c r="E1667" s="82" t="s">
        <v>2374</v>
      </c>
      <c r="F1667" s="82" t="s">
        <v>2375</v>
      </c>
      <c r="G1667" s="82" t="s">
        <v>2359</v>
      </c>
    </row>
    <row r="1668" spans="1:7" x14ac:dyDescent="0.15">
      <c r="A1668" s="82">
        <v>1667</v>
      </c>
      <c r="B1668" s="82" t="s">
        <v>2334</v>
      </c>
      <c r="C1668" s="82" t="s">
        <v>2372</v>
      </c>
      <c r="D1668" s="82" t="s">
        <v>2373</v>
      </c>
      <c r="E1668" s="82" t="s">
        <v>736</v>
      </c>
      <c r="F1668" s="82" t="s">
        <v>737</v>
      </c>
      <c r="G1668" s="82" t="s">
        <v>738</v>
      </c>
    </row>
    <row r="1669" spans="1:7" x14ac:dyDescent="0.15">
      <c r="A1669" s="82">
        <v>1668</v>
      </c>
      <c r="B1669" s="82" t="s">
        <v>2334</v>
      </c>
      <c r="C1669" s="82" t="s">
        <v>2372</v>
      </c>
      <c r="D1669" s="82" t="s">
        <v>2373</v>
      </c>
      <c r="E1669" s="82" t="s">
        <v>739</v>
      </c>
      <c r="F1669" s="82" t="s">
        <v>740</v>
      </c>
      <c r="G1669" s="82" t="s">
        <v>741</v>
      </c>
    </row>
    <row r="1670" spans="1:7" x14ac:dyDescent="0.15">
      <c r="A1670" s="82">
        <v>1669</v>
      </c>
      <c r="B1670" s="82" t="s">
        <v>2334</v>
      </c>
      <c r="C1670" s="82" t="s">
        <v>2376</v>
      </c>
      <c r="D1670" s="82" t="s">
        <v>2377</v>
      </c>
      <c r="E1670" s="82" t="s">
        <v>726</v>
      </c>
      <c r="F1670" s="82" t="s">
        <v>727</v>
      </c>
      <c r="G1670" s="82" t="s">
        <v>728</v>
      </c>
    </row>
    <row r="1671" spans="1:7" x14ac:dyDescent="0.15">
      <c r="A1671" s="82">
        <v>1670</v>
      </c>
      <c r="B1671" s="82" t="s">
        <v>2334</v>
      </c>
      <c r="C1671" s="82" t="s">
        <v>2376</v>
      </c>
      <c r="D1671" s="82" t="s">
        <v>2377</v>
      </c>
      <c r="E1671" s="82" t="s">
        <v>736</v>
      </c>
      <c r="F1671" s="82" t="s">
        <v>737</v>
      </c>
      <c r="G1671" s="82" t="s">
        <v>738</v>
      </c>
    </row>
    <row r="1672" spans="1:7" x14ac:dyDescent="0.15">
      <c r="A1672" s="82">
        <v>1671</v>
      </c>
      <c r="B1672" s="82" t="s">
        <v>2334</v>
      </c>
      <c r="C1672" s="82" t="s">
        <v>2376</v>
      </c>
      <c r="D1672" s="82" t="s">
        <v>2377</v>
      </c>
      <c r="E1672" s="82" t="s">
        <v>739</v>
      </c>
      <c r="F1672" s="82" t="s">
        <v>740</v>
      </c>
      <c r="G1672" s="82" t="s">
        <v>741</v>
      </c>
    </row>
    <row r="1673" spans="1:7" x14ac:dyDescent="0.15">
      <c r="A1673" s="82">
        <v>1672</v>
      </c>
      <c r="B1673" s="82" t="s">
        <v>2334</v>
      </c>
      <c r="C1673" s="82" t="s">
        <v>1816</v>
      </c>
      <c r="D1673" s="82" t="s">
        <v>2378</v>
      </c>
      <c r="E1673" s="82" t="s">
        <v>726</v>
      </c>
      <c r="F1673" s="82" t="s">
        <v>727</v>
      </c>
      <c r="G1673" s="82" t="s">
        <v>728</v>
      </c>
    </row>
    <row r="1674" spans="1:7" x14ac:dyDescent="0.15">
      <c r="A1674" s="82">
        <v>1673</v>
      </c>
      <c r="B1674" s="82" t="s">
        <v>2334</v>
      </c>
      <c r="C1674" s="82" t="s">
        <v>1816</v>
      </c>
      <c r="D1674" s="82" t="s">
        <v>2378</v>
      </c>
      <c r="E1674" s="82" t="s">
        <v>736</v>
      </c>
      <c r="F1674" s="82" t="s">
        <v>737</v>
      </c>
      <c r="G1674" s="82" t="s">
        <v>738</v>
      </c>
    </row>
    <row r="1675" spans="1:7" x14ac:dyDescent="0.15">
      <c r="A1675" s="82">
        <v>1674</v>
      </c>
      <c r="B1675" s="82" t="s">
        <v>2334</v>
      </c>
      <c r="C1675" s="82" t="s">
        <v>1816</v>
      </c>
      <c r="D1675" s="82" t="s">
        <v>2378</v>
      </c>
      <c r="E1675" s="82" t="s">
        <v>739</v>
      </c>
      <c r="F1675" s="82" t="s">
        <v>740</v>
      </c>
      <c r="G1675" s="82" t="s">
        <v>741</v>
      </c>
    </row>
    <row r="1676" spans="1:7" x14ac:dyDescent="0.15">
      <c r="A1676" s="82">
        <v>1675</v>
      </c>
      <c r="B1676" s="82" t="s">
        <v>2334</v>
      </c>
      <c r="C1676" s="82" t="s">
        <v>2379</v>
      </c>
      <c r="D1676" s="82" t="s">
        <v>2380</v>
      </c>
      <c r="E1676" s="82" t="s">
        <v>726</v>
      </c>
      <c r="F1676" s="82" t="s">
        <v>727</v>
      </c>
      <c r="G1676" s="82" t="s">
        <v>728</v>
      </c>
    </row>
    <row r="1677" spans="1:7" x14ac:dyDescent="0.15">
      <c r="A1677" s="82">
        <v>1676</v>
      </c>
      <c r="B1677" s="82" t="s">
        <v>2334</v>
      </c>
      <c r="C1677" s="82" t="s">
        <v>2379</v>
      </c>
      <c r="D1677" s="82" t="s">
        <v>2380</v>
      </c>
      <c r="E1677" s="82" t="s">
        <v>1080</v>
      </c>
      <c r="F1677" s="82" t="s">
        <v>1081</v>
      </c>
      <c r="G1677" s="82" t="s">
        <v>1082</v>
      </c>
    </row>
    <row r="1678" spans="1:7" x14ac:dyDescent="0.15">
      <c r="A1678" s="82">
        <v>1677</v>
      </c>
      <c r="B1678" s="82" t="s">
        <v>2334</v>
      </c>
      <c r="C1678" s="82" t="s">
        <v>2379</v>
      </c>
      <c r="D1678" s="82" t="s">
        <v>2380</v>
      </c>
      <c r="E1678" s="82" t="s">
        <v>2374</v>
      </c>
      <c r="F1678" s="82" t="s">
        <v>2375</v>
      </c>
      <c r="G1678" s="82" t="s">
        <v>2359</v>
      </c>
    </row>
    <row r="1679" spans="1:7" x14ac:dyDescent="0.15">
      <c r="A1679" s="82">
        <v>1678</v>
      </c>
      <c r="B1679" s="82" t="s">
        <v>2334</v>
      </c>
      <c r="C1679" s="82" t="s">
        <v>2379</v>
      </c>
      <c r="D1679" s="82" t="s">
        <v>2380</v>
      </c>
      <c r="E1679" s="82" t="s">
        <v>736</v>
      </c>
      <c r="F1679" s="82" t="s">
        <v>737</v>
      </c>
      <c r="G1679" s="82" t="s">
        <v>738</v>
      </c>
    </row>
    <row r="1680" spans="1:7" x14ac:dyDescent="0.15">
      <c r="A1680" s="82">
        <v>1679</v>
      </c>
      <c r="B1680" s="82" t="s">
        <v>2334</v>
      </c>
      <c r="C1680" s="82" t="s">
        <v>2379</v>
      </c>
      <c r="D1680" s="82" t="s">
        <v>2380</v>
      </c>
      <c r="E1680" s="82" t="s">
        <v>739</v>
      </c>
      <c r="F1680" s="82" t="s">
        <v>740</v>
      </c>
      <c r="G1680" s="82" t="s">
        <v>741</v>
      </c>
    </row>
    <row r="1681" spans="1:7" x14ac:dyDescent="0.15">
      <c r="A1681" s="82">
        <v>1680</v>
      </c>
      <c r="B1681" s="82" t="s">
        <v>2381</v>
      </c>
      <c r="C1681" s="82" t="s">
        <v>2383</v>
      </c>
      <c r="D1681" s="82" t="s">
        <v>2384</v>
      </c>
      <c r="E1681" s="82" t="s">
        <v>726</v>
      </c>
      <c r="F1681" s="82" t="s">
        <v>727</v>
      </c>
      <c r="G1681" s="82" t="s">
        <v>728</v>
      </c>
    </row>
    <row r="1682" spans="1:7" x14ac:dyDescent="0.15">
      <c r="A1682" s="82">
        <v>1681</v>
      </c>
      <c r="B1682" s="82" t="s">
        <v>2381</v>
      </c>
      <c r="C1682" s="82" t="s">
        <v>2383</v>
      </c>
      <c r="D1682" s="82" t="s">
        <v>2384</v>
      </c>
      <c r="E1682" s="82" t="s">
        <v>2385</v>
      </c>
      <c r="F1682" s="82" t="s">
        <v>2386</v>
      </c>
      <c r="G1682" s="82" t="s">
        <v>2387</v>
      </c>
    </row>
    <row r="1683" spans="1:7" x14ac:dyDescent="0.15">
      <c r="A1683" s="82">
        <v>1682</v>
      </c>
      <c r="B1683" s="82" t="s">
        <v>2381</v>
      </c>
      <c r="C1683" s="82" t="s">
        <v>2383</v>
      </c>
      <c r="D1683" s="82" t="s">
        <v>2384</v>
      </c>
      <c r="E1683" s="82" t="s">
        <v>2388</v>
      </c>
      <c r="F1683" s="82" t="s">
        <v>2389</v>
      </c>
      <c r="G1683" s="82" t="s">
        <v>2387</v>
      </c>
    </row>
    <row r="1684" spans="1:7" x14ac:dyDescent="0.15">
      <c r="A1684" s="82">
        <v>1683</v>
      </c>
      <c r="B1684" s="82" t="s">
        <v>2381</v>
      </c>
      <c r="C1684" s="82" t="s">
        <v>2383</v>
      </c>
      <c r="D1684" s="82" t="s">
        <v>2384</v>
      </c>
      <c r="E1684" s="82" t="s">
        <v>2390</v>
      </c>
      <c r="F1684" s="82" t="s">
        <v>2391</v>
      </c>
      <c r="G1684" s="82" t="s">
        <v>2387</v>
      </c>
    </row>
    <row r="1685" spans="1:7" x14ac:dyDescent="0.15">
      <c r="A1685" s="82">
        <v>1684</v>
      </c>
      <c r="B1685" s="82" t="s">
        <v>2381</v>
      </c>
      <c r="C1685" s="82" t="s">
        <v>2383</v>
      </c>
      <c r="D1685" s="82" t="s">
        <v>2384</v>
      </c>
      <c r="E1685" s="82" t="s">
        <v>2392</v>
      </c>
      <c r="F1685" s="82" t="s">
        <v>2393</v>
      </c>
      <c r="G1685" s="82" t="s">
        <v>2387</v>
      </c>
    </row>
    <row r="1686" spans="1:7" x14ac:dyDescent="0.15">
      <c r="A1686" s="82">
        <v>1685</v>
      </c>
      <c r="B1686" s="82" t="s">
        <v>2381</v>
      </c>
      <c r="C1686" s="82" t="s">
        <v>2383</v>
      </c>
      <c r="D1686" s="82" t="s">
        <v>2384</v>
      </c>
      <c r="E1686" s="82" t="s">
        <v>2394</v>
      </c>
      <c r="F1686" s="82" t="s">
        <v>2395</v>
      </c>
      <c r="G1686" s="82" t="s">
        <v>806</v>
      </c>
    </row>
    <row r="1687" spans="1:7" x14ac:dyDescent="0.15">
      <c r="A1687" s="82">
        <v>1686</v>
      </c>
      <c r="B1687" s="82" t="s">
        <v>2381</v>
      </c>
      <c r="C1687" s="82" t="s">
        <v>2383</v>
      </c>
      <c r="D1687" s="82" t="s">
        <v>2384</v>
      </c>
      <c r="E1687" s="82" t="s">
        <v>2396</v>
      </c>
      <c r="F1687" s="82" t="s">
        <v>2397</v>
      </c>
      <c r="G1687" s="82" t="s">
        <v>2387</v>
      </c>
    </row>
    <row r="1688" spans="1:7" x14ac:dyDescent="0.15">
      <c r="A1688" s="82">
        <v>1687</v>
      </c>
      <c r="B1688" s="82" t="s">
        <v>2381</v>
      </c>
      <c r="C1688" s="82" t="s">
        <v>2383</v>
      </c>
      <c r="D1688" s="82" t="s">
        <v>2384</v>
      </c>
      <c r="E1688" s="82" t="s">
        <v>736</v>
      </c>
      <c r="F1688" s="82" t="s">
        <v>737</v>
      </c>
      <c r="G1688" s="82" t="s">
        <v>738</v>
      </c>
    </row>
    <row r="1689" spans="1:7" x14ac:dyDescent="0.15">
      <c r="A1689" s="82">
        <v>1688</v>
      </c>
      <c r="B1689" s="82" t="s">
        <v>2381</v>
      </c>
      <c r="C1689" s="82" t="s">
        <v>2383</v>
      </c>
      <c r="D1689" s="82" t="s">
        <v>2384</v>
      </c>
      <c r="E1689" s="82" t="s">
        <v>739</v>
      </c>
      <c r="F1689" s="82" t="s">
        <v>740</v>
      </c>
      <c r="G1689" s="82" t="s">
        <v>741</v>
      </c>
    </row>
    <row r="1690" spans="1:7" x14ac:dyDescent="0.15">
      <c r="A1690" s="82">
        <v>1689</v>
      </c>
      <c r="B1690" s="82" t="s">
        <v>2381</v>
      </c>
      <c r="C1690" s="82" t="s">
        <v>2398</v>
      </c>
      <c r="D1690" s="82" t="s">
        <v>2399</v>
      </c>
      <c r="E1690" s="82" t="s">
        <v>726</v>
      </c>
      <c r="F1690" s="82" t="s">
        <v>727</v>
      </c>
      <c r="G1690" s="82" t="s">
        <v>728</v>
      </c>
    </row>
    <row r="1691" spans="1:7" x14ac:dyDescent="0.15">
      <c r="A1691" s="82">
        <v>1690</v>
      </c>
      <c r="B1691" s="82" t="s">
        <v>2381</v>
      </c>
      <c r="C1691" s="82" t="s">
        <v>2398</v>
      </c>
      <c r="D1691" s="82" t="s">
        <v>2399</v>
      </c>
      <c r="E1691" s="82" t="s">
        <v>2394</v>
      </c>
      <c r="F1691" s="82" t="s">
        <v>2395</v>
      </c>
      <c r="G1691" s="82" t="s">
        <v>806</v>
      </c>
    </row>
    <row r="1692" spans="1:7" x14ac:dyDescent="0.15">
      <c r="A1692" s="82">
        <v>1691</v>
      </c>
      <c r="B1692" s="82" t="s">
        <v>2381</v>
      </c>
      <c r="C1692" s="82" t="s">
        <v>2398</v>
      </c>
      <c r="D1692" s="82" t="s">
        <v>2399</v>
      </c>
      <c r="E1692" s="82" t="s">
        <v>736</v>
      </c>
      <c r="F1692" s="82" t="s">
        <v>737</v>
      </c>
      <c r="G1692" s="82" t="s">
        <v>738</v>
      </c>
    </row>
    <row r="1693" spans="1:7" x14ac:dyDescent="0.15">
      <c r="A1693" s="82">
        <v>1692</v>
      </c>
      <c r="B1693" s="82" t="s">
        <v>2381</v>
      </c>
      <c r="C1693" s="82" t="s">
        <v>2398</v>
      </c>
      <c r="D1693" s="82" t="s">
        <v>2399</v>
      </c>
      <c r="E1693" s="82" t="s">
        <v>739</v>
      </c>
      <c r="F1693" s="82" t="s">
        <v>740</v>
      </c>
      <c r="G1693" s="82" t="s">
        <v>741</v>
      </c>
    </row>
    <row r="1694" spans="1:7" x14ac:dyDescent="0.15">
      <c r="A1694" s="82">
        <v>1693</v>
      </c>
      <c r="B1694" s="82" t="s">
        <v>2381</v>
      </c>
      <c r="C1694" s="82" t="s">
        <v>2400</v>
      </c>
      <c r="D1694" s="82" t="s">
        <v>2401</v>
      </c>
      <c r="E1694" s="82" t="s">
        <v>726</v>
      </c>
      <c r="F1694" s="82" t="s">
        <v>727</v>
      </c>
      <c r="G1694" s="82" t="s">
        <v>728</v>
      </c>
    </row>
    <row r="1695" spans="1:7" x14ac:dyDescent="0.15">
      <c r="A1695" s="82">
        <v>1694</v>
      </c>
      <c r="B1695" s="82" t="s">
        <v>2381</v>
      </c>
      <c r="C1695" s="82" t="s">
        <v>2400</v>
      </c>
      <c r="D1695" s="82" t="s">
        <v>2401</v>
      </c>
      <c r="E1695" s="82" t="s">
        <v>2394</v>
      </c>
      <c r="F1695" s="82" t="s">
        <v>2395</v>
      </c>
      <c r="G1695" s="82" t="s">
        <v>806</v>
      </c>
    </row>
    <row r="1696" spans="1:7" x14ac:dyDescent="0.15">
      <c r="A1696" s="82">
        <v>1695</v>
      </c>
      <c r="B1696" s="82" t="s">
        <v>2381</v>
      </c>
      <c r="C1696" s="82" t="s">
        <v>2400</v>
      </c>
      <c r="D1696" s="82" t="s">
        <v>2401</v>
      </c>
      <c r="E1696" s="82" t="s">
        <v>736</v>
      </c>
      <c r="F1696" s="82" t="s">
        <v>737</v>
      </c>
      <c r="G1696" s="82" t="s">
        <v>738</v>
      </c>
    </row>
    <row r="1697" spans="1:7" x14ac:dyDescent="0.15">
      <c r="A1697" s="82">
        <v>1696</v>
      </c>
      <c r="B1697" s="82" t="s">
        <v>2381</v>
      </c>
      <c r="C1697" s="82" t="s">
        <v>2400</v>
      </c>
      <c r="D1697" s="82" t="s">
        <v>2401</v>
      </c>
      <c r="E1697" s="82" t="s">
        <v>739</v>
      </c>
      <c r="F1697" s="82" t="s">
        <v>740</v>
      </c>
      <c r="G1697" s="82" t="s">
        <v>741</v>
      </c>
    </row>
    <row r="1698" spans="1:7" x14ac:dyDescent="0.15">
      <c r="A1698" s="82">
        <v>1697</v>
      </c>
      <c r="B1698" s="82" t="s">
        <v>2381</v>
      </c>
      <c r="C1698" s="82" t="s">
        <v>2402</v>
      </c>
      <c r="D1698" s="82" t="s">
        <v>2403</v>
      </c>
      <c r="E1698" s="82" t="s">
        <v>726</v>
      </c>
      <c r="F1698" s="82" t="s">
        <v>727</v>
      </c>
      <c r="G1698" s="82" t="s">
        <v>728</v>
      </c>
    </row>
    <row r="1699" spans="1:7" x14ac:dyDescent="0.15">
      <c r="A1699" s="82">
        <v>1698</v>
      </c>
      <c r="B1699" s="82" t="s">
        <v>2381</v>
      </c>
      <c r="C1699" s="82" t="s">
        <v>2402</v>
      </c>
      <c r="D1699" s="82" t="s">
        <v>2403</v>
      </c>
      <c r="E1699" s="82" t="s">
        <v>2388</v>
      </c>
      <c r="F1699" s="82" t="s">
        <v>2389</v>
      </c>
      <c r="G1699" s="82" t="s">
        <v>2387</v>
      </c>
    </row>
    <row r="1700" spans="1:7" x14ac:dyDescent="0.15">
      <c r="A1700" s="82">
        <v>1699</v>
      </c>
      <c r="B1700" s="82" t="s">
        <v>2381</v>
      </c>
      <c r="C1700" s="82" t="s">
        <v>2402</v>
      </c>
      <c r="D1700" s="82" t="s">
        <v>2403</v>
      </c>
      <c r="E1700" s="82" t="s">
        <v>2394</v>
      </c>
      <c r="F1700" s="82" t="s">
        <v>2395</v>
      </c>
      <c r="G1700" s="82" t="s">
        <v>806</v>
      </c>
    </row>
    <row r="1701" spans="1:7" x14ac:dyDescent="0.15">
      <c r="A1701" s="82">
        <v>1700</v>
      </c>
      <c r="B1701" s="82" t="s">
        <v>2381</v>
      </c>
      <c r="C1701" s="82" t="s">
        <v>2402</v>
      </c>
      <c r="D1701" s="82" t="s">
        <v>2403</v>
      </c>
      <c r="E1701" s="82" t="s">
        <v>736</v>
      </c>
      <c r="F1701" s="82" t="s">
        <v>737</v>
      </c>
      <c r="G1701" s="82" t="s">
        <v>738</v>
      </c>
    </row>
    <row r="1702" spans="1:7" x14ac:dyDescent="0.15">
      <c r="A1702" s="82">
        <v>1701</v>
      </c>
      <c r="B1702" s="82" t="s">
        <v>2381</v>
      </c>
      <c r="C1702" s="82" t="s">
        <v>2402</v>
      </c>
      <c r="D1702" s="82" t="s">
        <v>2403</v>
      </c>
      <c r="E1702" s="82" t="s">
        <v>739</v>
      </c>
      <c r="F1702" s="82" t="s">
        <v>740</v>
      </c>
      <c r="G1702" s="82" t="s">
        <v>741</v>
      </c>
    </row>
    <row r="1703" spans="1:7" x14ac:dyDescent="0.15">
      <c r="A1703" s="82">
        <v>1702</v>
      </c>
      <c r="B1703" s="82" t="s">
        <v>2404</v>
      </c>
      <c r="C1703" s="82" t="s">
        <v>2404</v>
      </c>
      <c r="D1703" s="82" t="s">
        <v>2405</v>
      </c>
      <c r="E1703" s="82" t="s">
        <v>2406</v>
      </c>
      <c r="F1703" s="82" t="s">
        <v>2407</v>
      </c>
      <c r="G1703" s="82" t="s">
        <v>2408</v>
      </c>
    </row>
    <row r="1704" spans="1:7" x14ac:dyDescent="0.15">
      <c r="A1704" s="82">
        <v>1703</v>
      </c>
      <c r="B1704" s="82" t="s">
        <v>2404</v>
      </c>
      <c r="C1704" s="82" t="s">
        <v>2404</v>
      </c>
      <c r="D1704" s="82" t="s">
        <v>2405</v>
      </c>
      <c r="E1704" s="82" t="s">
        <v>726</v>
      </c>
      <c r="F1704" s="82" t="s">
        <v>727</v>
      </c>
      <c r="G1704" s="82" t="s">
        <v>728</v>
      </c>
    </row>
    <row r="1705" spans="1:7" x14ac:dyDescent="0.15">
      <c r="A1705" s="82">
        <v>1704</v>
      </c>
      <c r="B1705" s="82" t="s">
        <v>2404</v>
      </c>
      <c r="C1705" s="82" t="s">
        <v>2404</v>
      </c>
      <c r="D1705" s="82" t="s">
        <v>2405</v>
      </c>
      <c r="E1705" s="82" t="s">
        <v>2409</v>
      </c>
      <c r="F1705" s="82" t="s">
        <v>2410</v>
      </c>
      <c r="G1705" s="82" t="s">
        <v>2408</v>
      </c>
    </row>
    <row r="1706" spans="1:7" x14ac:dyDescent="0.15">
      <c r="A1706" s="82">
        <v>1705</v>
      </c>
      <c r="B1706" s="82" t="s">
        <v>2404</v>
      </c>
      <c r="C1706" s="82" t="s">
        <v>2404</v>
      </c>
      <c r="D1706" s="82" t="s">
        <v>2405</v>
      </c>
      <c r="E1706" s="82" t="s">
        <v>2411</v>
      </c>
      <c r="F1706" s="82" t="s">
        <v>2412</v>
      </c>
      <c r="G1706" s="82" t="s">
        <v>2408</v>
      </c>
    </row>
    <row r="1707" spans="1:7" x14ac:dyDescent="0.15">
      <c r="A1707" s="82">
        <v>1706</v>
      </c>
      <c r="B1707" s="82" t="s">
        <v>2404</v>
      </c>
      <c r="C1707" s="82" t="s">
        <v>2404</v>
      </c>
      <c r="D1707" s="82" t="s">
        <v>2405</v>
      </c>
      <c r="E1707" s="82" t="s">
        <v>736</v>
      </c>
      <c r="F1707" s="82" t="s">
        <v>737</v>
      </c>
      <c r="G1707" s="82" t="s">
        <v>738</v>
      </c>
    </row>
    <row r="1708" spans="1:7" x14ac:dyDescent="0.15">
      <c r="A1708" s="82">
        <v>1707</v>
      </c>
      <c r="B1708" s="82" t="s">
        <v>2404</v>
      </c>
      <c r="C1708" s="82" t="s">
        <v>2404</v>
      </c>
      <c r="D1708" s="82" t="s">
        <v>2405</v>
      </c>
      <c r="E1708" s="82" t="s">
        <v>739</v>
      </c>
      <c r="F1708" s="82" t="s">
        <v>740</v>
      </c>
      <c r="G1708" s="82" t="s">
        <v>741</v>
      </c>
    </row>
    <row r="1709" spans="1:7" x14ac:dyDescent="0.15">
      <c r="A1709" s="82">
        <v>1708</v>
      </c>
      <c r="B1709" s="82" t="s">
        <v>2413</v>
      </c>
      <c r="C1709" s="82" t="s">
        <v>2415</v>
      </c>
      <c r="D1709" s="82" t="s">
        <v>2416</v>
      </c>
      <c r="E1709" s="82" t="s">
        <v>2417</v>
      </c>
      <c r="F1709" s="82" t="s">
        <v>2418</v>
      </c>
      <c r="G1709" s="82" t="s">
        <v>2419</v>
      </c>
    </row>
    <row r="1710" spans="1:7" x14ac:dyDescent="0.15">
      <c r="A1710" s="82">
        <v>1709</v>
      </c>
      <c r="B1710" s="82" t="s">
        <v>2413</v>
      </c>
      <c r="C1710" s="82" t="s">
        <v>2415</v>
      </c>
      <c r="D1710" s="82" t="s">
        <v>2416</v>
      </c>
      <c r="E1710" s="82" t="s">
        <v>726</v>
      </c>
      <c r="F1710" s="82" t="s">
        <v>727</v>
      </c>
      <c r="G1710" s="82" t="s">
        <v>728</v>
      </c>
    </row>
    <row r="1711" spans="1:7" x14ac:dyDescent="0.15">
      <c r="A1711" s="82">
        <v>1710</v>
      </c>
      <c r="B1711" s="82" t="s">
        <v>2413</v>
      </c>
      <c r="C1711" s="82" t="s">
        <v>2415</v>
      </c>
      <c r="D1711" s="82" t="s">
        <v>2416</v>
      </c>
      <c r="E1711" s="82" t="s">
        <v>813</v>
      </c>
      <c r="F1711" s="82" t="s">
        <v>814</v>
      </c>
      <c r="G1711" s="82" t="s">
        <v>815</v>
      </c>
    </row>
    <row r="1712" spans="1:7" x14ac:dyDescent="0.15">
      <c r="A1712" s="82">
        <v>1711</v>
      </c>
      <c r="B1712" s="82" t="s">
        <v>2413</v>
      </c>
      <c r="C1712" s="82" t="s">
        <v>2415</v>
      </c>
      <c r="D1712" s="82" t="s">
        <v>2416</v>
      </c>
      <c r="E1712" s="82" t="s">
        <v>736</v>
      </c>
      <c r="F1712" s="82" t="s">
        <v>737</v>
      </c>
      <c r="G1712" s="82" t="s">
        <v>738</v>
      </c>
    </row>
    <row r="1713" spans="1:7" x14ac:dyDescent="0.15">
      <c r="A1713" s="82">
        <v>1712</v>
      </c>
      <c r="B1713" s="82" t="s">
        <v>2413</v>
      </c>
      <c r="C1713" s="82" t="s">
        <v>2415</v>
      </c>
      <c r="D1713" s="82" t="s">
        <v>2416</v>
      </c>
      <c r="E1713" s="82" t="s">
        <v>739</v>
      </c>
      <c r="F1713" s="82" t="s">
        <v>740</v>
      </c>
      <c r="G1713" s="82" t="s">
        <v>741</v>
      </c>
    </row>
    <row r="1714" spans="1:7" x14ac:dyDescent="0.15">
      <c r="A1714" s="82">
        <v>1713</v>
      </c>
      <c r="B1714" s="82" t="s">
        <v>2413</v>
      </c>
      <c r="C1714" s="82" t="s">
        <v>2420</v>
      </c>
      <c r="D1714" s="82" t="s">
        <v>2421</v>
      </c>
      <c r="E1714" s="82" t="s">
        <v>2422</v>
      </c>
      <c r="F1714" s="82" t="s">
        <v>2423</v>
      </c>
      <c r="G1714" s="82" t="s">
        <v>2419</v>
      </c>
    </row>
    <row r="1715" spans="1:7" x14ac:dyDescent="0.15">
      <c r="A1715" s="82">
        <v>1714</v>
      </c>
      <c r="B1715" s="82" t="s">
        <v>2413</v>
      </c>
      <c r="C1715" s="82" t="s">
        <v>2420</v>
      </c>
      <c r="D1715" s="82" t="s">
        <v>2421</v>
      </c>
      <c r="E1715" s="82" t="s">
        <v>726</v>
      </c>
      <c r="F1715" s="82" t="s">
        <v>727</v>
      </c>
      <c r="G1715" s="82" t="s">
        <v>728</v>
      </c>
    </row>
    <row r="1716" spans="1:7" x14ac:dyDescent="0.15">
      <c r="A1716" s="82">
        <v>1715</v>
      </c>
      <c r="B1716" s="82" t="s">
        <v>2413</v>
      </c>
      <c r="C1716" s="82" t="s">
        <v>2420</v>
      </c>
      <c r="D1716" s="82" t="s">
        <v>2421</v>
      </c>
      <c r="E1716" s="82" t="s">
        <v>2424</v>
      </c>
      <c r="F1716" s="82" t="s">
        <v>2425</v>
      </c>
      <c r="G1716" s="82" t="s">
        <v>1079</v>
      </c>
    </row>
    <row r="1717" spans="1:7" x14ac:dyDescent="0.15">
      <c r="A1717" s="82">
        <v>1716</v>
      </c>
      <c r="B1717" s="82" t="s">
        <v>2413</v>
      </c>
      <c r="C1717" s="82" t="s">
        <v>2420</v>
      </c>
      <c r="D1717" s="82" t="s">
        <v>2421</v>
      </c>
      <c r="E1717" s="82" t="s">
        <v>813</v>
      </c>
      <c r="F1717" s="82" t="s">
        <v>814</v>
      </c>
      <c r="G1717" s="82" t="s">
        <v>815</v>
      </c>
    </row>
    <row r="1718" spans="1:7" x14ac:dyDescent="0.15">
      <c r="A1718" s="82">
        <v>1717</v>
      </c>
      <c r="B1718" s="82" t="s">
        <v>2413</v>
      </c>
      <c r="C1718" s="82" t="s">
        <v>2420</v>
      </c>
      <c r="D1718" s="82" t="s">
        <v>2421</v>
      </c>
      <c r="E1718" s="82" t="s">
        <v>736</v>
      </c>
      <c r="F1718" s="82" t="s">
        <v>737</v>
      </c>
      <c r="G1718" s="82" t="s">
        <v>738</v>
      </c>
    </row>
    <row r="1719" spans="1:7" x14ac:dyDescent="0.15">
      <c r="A1719" s="82">
        <v>1718</v>
      </c>
      <c r="B1719" s="82" t="s">
        <v>2413</v>
      </c>
      <c r="C1719" s="82" t="s">
        <v>2420</v>
      </c>
      <c r="D1719" s="82" t="s">
        <v>2421</v>
      </c>
      <c r="E1719" s="82" t="s">
        <v>739</v>
      </c>
      <c r="F1719" s="82" t="s">
        <v>740</v>
      </c>
      <c r="G1719" s="82" t="s">
        <v>741</v>
      </c>
    </row>
    <row r="1720" spans="1:7" x14ac:dyDescent="0.15">
      <c r="A1720" s="82">
        <v>1719</v>
      </c>
      <c r="B1720" s="82" t="s">
        <v>2413</v>
      </c>
      <c r="C1720" s="82" t="s">
        <v>2426</v>
      </c>
      <c r="D1720" s="82" t="s">
        <v>2427</v>
      </c>
      <c r="E1720" s="82" t="s">
        <v>726</v>
      </c>
      <c r="F1720" s="82" t="s">
        <v>727</v>
      </c>
      <c r="G1720" s="82" t="s">
        <v>728</v>
      </c>
    </row>
    <row r="1721" spans="1:7" x14ac:dyDescent="0.15">
      <c r="A1721" s="82">
        <v>1720</v>
      </c>
      <c r="B1721" s="82" t="s">
        <v>2413</v>
      </c>
      <c r="C1721" s="82" t="s">
        <v>2426</v>
      </c>
      <c r="D1721" s="82" t="s">
        <v>2427</v>
      </c>
      <c r="E1721" s="82" t="s">
        <v>813</v>
      </c>
      <c r="F1721" s="82" t="s">
        <v>814</v>
      </c>
      <c r="G1721" s="82" t="s">
        <v>815</v>
      </c>
    </row>
    <row r="1722" spans="1:7" x14ac:dyDescent="0.15">
      <c r="A1722" s="82">
        <v>1721</v>
      </c>
      <c r="B1722" s="82" t="s">
        <v>2413</v>
      </c>
      <c r="C1722" s="82" t="s">
        <v>2426</v>
      </c>
      <c r="D1722" s="82" t="s">
        <v>2427</v>
      </c>
      <c r="E1722" s="82" t="s">
        <v>2428</v>
      </c>
      <c r="F1722" s="82" t="s">
        <v>2429</v>
      </c>
      <c r="G1722" s="82" t="s">
        <v>2419</v>
      </c>
    </row>
    <row r="1723" spans="1:7" x14ac:dyDescent="0.15">
      <c r="A1723" s="82">
        <v>1722</v>
      </c>
      <c r="B1723" s="82" t="s">
        <v>2413</v>
      </c>
      <c r="C1723" s="82" t="s">
        <v>2426</v>
      </c>
      <c r="D1723" s="82" t="s">
        <v>2427</v>
      </c>
      <c r="E1723" s="82" t="s">
        <v>736</v>
      </c>
      <c r="F1723" s="82" t="s">
        <v>737</v>
      </c>
      <c r="G1723" s="82" t="s">
        <v>738</v>
      </c>
    </row>
    <row r="1724" spans="1:7" x14ac:dyDescent="0.15">
      <c r="A1724" s="82">
        <v>1723</v>
      </c>
      <c r="B1724" s="82" t="s">
        <v>2413</v>
      </c>
      <c r="C1724" s="82" t="s">
        <v>2426</v>
      </c>
      <c r="D1724" s="82" t="s">
        <v>2427</v>
      </c>
      <c r="E1724" s="82" t="s">
        <v>739</v>
      </c>
      <c r="F1724" s="82" t="s">
        <v>740</v>
      </c>
      <c r="G1724" s="82" t="s">
        <v>741</v>
      </c>
    </row>
    <row r="1725" spans="1:7" x14ac:dyDescent="0.15">
      <c r="A1725" s="82">
        <v>1724</v>
      </c>
      <c r="B1725" s="82" t="s">
        <v>2413</v>
      </c>
      <c r="C1725" s="82" t="s">
        <v>2430</v>
      </c>
      <c r="D1725" s="82" t="s">
        <v>2431</v>
      </c>
      <c r="E1725" s="82" t="s">
        <v>726</v>
      </c>
      <c r="F1725" s="82" t="s">
        <v>727</v>
      </c>
      <c r="G1725" s="82" t="s">
        <v>728</v>
      </c>
    </row>
    <row r="1726" spans="1:7" x14ac:dyDescent="0.15">
      <c r="A1726" s="82">
        <v>1725</v>
      </c>
      <c r="B1726" s="82" t="s">
        <v>2413</v>
      </c>
      <c r="C1726" s="82" t="s">
        <v>2430</v>
      </c>
      <c r="D1726" s="82" t="s">
        <v>2431</v>
      </c>
      <c r="E1726" s="82" t="s">
        <v>813</v>
      </c>
      <c r="F1726" s="82" t="s">
        <v>814</v>
      </c>
      <c r="G1726" s="82" t="s">
        <v>815</v>
      </c>
    </row>
    <row r="1727" spans="1:7" x14ac:dyDescent="0.15">
      <c r="A1727" s="82">
        <v>1726</v>
      </c>
      <c r="B1727" s="82" t="s">
        <v>2413</v>
      </c>
      <c r="C1727" s="82" t="s">
        <v>2430</v>
      </c>
      <c r="D1727" s="82" t="s">
        <v>2431</v>
      </c>
      <c r="E1727" s="82" t="s">
        <v>736</v>
      </c>
      <c r="F1727" s="82" t="s">
        <v>737</v>
      </c>
      <c r="G1727" s="82" t="s">
        <v>738</v>
      </c>
    </row>
    <row r="1728" spans="1:7" x14ac:dyDescent="0.15">
      <c r="A1728" s="82">
        <v>1727</v>
      </c>
      <c r="B1728" s="82" t="s">
        <v>2413</v>
      </c>
      <c r="C1728" s="82" t="s">
        <v>2430</v>
      </c>
      <c r="D1728" s="82" t="s">
        <v>2431</v>
      </c>
      <c r="E1728" s="82" t="s">
        <v>739</v>
      </c>
      <c r="F1728" s="82" t="s">
        <v>740</v>
      </c>
      <c r="G1728" s="82" t="s">
        <v>741</v>
      </c>
    </row>
    <row r="1729" spans="1:7" x14ac:dyDescent="0.15">
      <c r="A1729" s="82">
        <v>1728</v>
      </c>
      <c r="B1729" s="82" t="s">
        <v>2413</v>
      </c>
      <c r="C1729" s="82" t="s">
        <v>2432</v>
      </c>
      <c r="D1729" s="82" t="s">
        <v>2433</v>
      </c>
      <c r="E1729" s="82" t="s">
        <v>726</v>
      </c>
      <c r="F1729" s="82" t="s">
        <v>727</v>
      </c>
      <c r="G1729" s="82" t="s">
        <v>728</v>
      </c>
    </row>
    <row r="1730" spans="1:7" x14ac:dyDescent="0.15">
      <c r="A1730" s="82">
        <v>1729</v>
      </c>
      <c r="B1730" s="82" t="s">
        <v>2413</v>
      </c>
      <c r="C1730" s="82" t="s">
        <v>2432</v>
      </c>
      <c r="D1730" s="82" t="s">
        <v>2433</v>
      </c>
      <c r="E1730" s="82" t="s">
        <v>813</v>
      </c>
      <c r="F1730" s="82" t="s">
        <v>814</v>
      </c>
      <c r="G1730" s="82" t="s">
        <v>815</v>
      </c>
    </row>
    <row r="1731" spans="1:7" x14ac:dyDescent="0.15">
      <c r="A1731" s="82">
        <v>1730</v>
      </c>
      <c r="B1731" s="82" t="s">
        <v>2413</v>
      </c>
      <c r="C1731" s="82" t="s">
        <v>2432</v>
      </c>
      <c r="D1731" s="82" t="s">
        <v>2433</v>
      </c>
      <c r="E1731" s="82" t="s">
        <v>2428</v>
      </c>
      <c r="F1731" s="82" t="s">
        <v>2429</v>
      </c>
      <c r="G1731" s="82" t="s">
        <v>2419</v>
      </c>
    </row>
    <row r="1732" spans="1:7" x14ac:dyDescent="0.15">
      <c r="A1732" s="82">
        <v>1731</v>
      </c>
      <c r="B1732" s="82" t="s">
        <v>2413</v>
      </c>
      <c r="C1732" s="82" t="s">
        <v>2432</v>
      </c>
      <c r="D1732" s="82" t="s">
        <v>2433</v>
      </c>
      <c r="E1732" s="82" t="s">
        <v>736</v>
      </c>
      <c r="F1732" s="82" t="s">
        <v>737</v>
      </c>
      <c r="G1732" s="82" t="s">
        <v>738</v>
      </c>
    </row>
    <row r="1733" spans="1:7" x14ac:dyDescent="0.15">
      <c r="A1733" s="82">
        <v>1732</v>
      </c>
      <c r="B1733" s="82" t="s">
        <v>2413</v>
      </c>
      <c r="C1733" s="82" t="s">
        <v>2432</v>
      </c>
      <c r="D1733" s="82" t="s">
        <v>2433</v>
      </c>
      <c r="E1733" s="82" t="s">
        <v>739</v>
      </c>
      <c r="F1733" s="82" t="s">
        <v>740</v>
      </c>
      <c r="G1733" s="82" t="s">
        <v>741</v>
      </c>
    </row>
    <row r="1734" spans="1:7" x14ac:dyDescent="0.15">
      <c r="A1734" s="82">
        <v>1733</v>
      </c>
      <c r="B1734" s="82" t="s">
        <v>2413</v>
      </c>
      <c r="C1734" s="82" t="s">
        <v>2434</v>
      </c>
      <c r="D1734" s="82" t="s">
        <v>2435</v>
      </c>
      <c r="E1734" s="82" t="s">
        <v>726</v>
      </c>
      <c r="F1734" s="82" t="s">
        <v>727</v>
      </c>
      <c r="G1734" s="82" t="s">
        <v>728</v>
      </c>
    </row>
    <row r="1735" spans="1:7" x14ac:dyDescent="0.15">
      <c r="A1735" s="82">
        <v>1734</v>
      </c>
      <c r="B1735" s="82" t="s">
        <v>2413</v>
      </c>
      <c r="C1735" s="82" t="s">
        <v>2434</v>
      </c>
      <c r="D1735" s="82" t="s">
        <v>2435</v>
      </c>
      <c r="E1735" s="82" t="s">
        <v>813</v>
      </c>
      <c r="F1735" s="82" t="s">
        <v>814</v>
      </c>
      <c r="G1735" s="82" t="s">
        <v>815</v>
      </c>
    </row>
    <row r="1736" spans="1:7" x14ac:dyDescent="0.15">
      <c r="A1736" s="82">
        <v>1735</v>
      </c>
      <c r="B1736" s="82" t="s">
        <v>2413</v>
      </c>
      <c r="C1736" s="82" t="s">
        <v>2434</v>
      </c>
      <c r="D1736" s="82" t="s">
        <v>2435</v>
      </c>
      <c r="E1736" s="82" t="s">
        <v>736</v>
      </c>
      <c r="F1736" s="82" t="s">
        <v>737</v>
      </c>
      <c r="G1736" s="82" t="s">
        <v>738</v>
      </c>
    </row>
    <row r="1737" spans="1:7" x14ac:dyDescent="0.15">
      <c r="A1737" s="82">
        <v>1736</v>
      </c>
      <c r="B1737" s="82" t="s">
        <v>2413</v>
      </c>
      <c r="C1737" s="82" t="s">
        <v>2434</v>
      </c>
      <c r="D1737" s="82" t="s">
        <v>2435</v>
      </c>
      <c r="E1737" s="82" t="s">
        <v>739</v>
      </c>
      <c r="F1737" s="82" t="s">
        <v>740</v>
      </c>
      <c r="G1737" s="82" t="s">
        <v>741</v>
      </c>
    </row>
    <row r="1738" spans="1:7" x14ac:dyDescent="0.15">
      <c r="A1738" s="82">
        <v>1737</v>
      </c>
      <c r="B1738" s="82" t="s">
        <v>2413</v>
      </c>
      <c r="C1738" s="82" t="s">
        <v>2436</v>
      </c>
      <c r="D1738" s="82" t="s">
        <v>2437</v>
      </c>
      <c r="E1738" s="82" t="s">
        <v>726</v>
      </c>
      <c r="F1738" s="82" t="s">
        <v>727</v>
      </c>
      <c r="G1738" s="82" t="s">
        <v>728</v>
      </c>
    </row>
    <row r="1739" spans="1:7" x14ac:dyDescent="0.15">
      <c r="A1739" s="82">
        <v>1738</v>
      </c>
      <c r="B1739" s="82" t="s">
        <v>2413</v>
      </c>
      <c r="C1739" s="82" t="s">
        <v>2436</v>
      </c>
      <c r="D1739" s="82" t="s">
        <v>2437</v>
      </c>
      <c r="E1739" s="82" t="s">
        <v>813</v>
      </c>
      <c r="F1739" s="82" t="s">
        <v>814</v>
      </c>
      <c r="G1739" s="82" t="s">
        <v>815</v>
      </c>
    </row>
    <row r="1740" spans="1:7" x14ac:dyDescent="0.15">
      <c r="A1740" s="82">
        <v>1739</v>
      </c>
      <c r="B1740" s="82" t="s">
        <v>2413</v>
      </c>
      <c r="C1740" s="82" t="s">
        <v>2436</v>
      </c>
      <c r="D1740" s="82" t="s">
        <v>2437</v>
      </c>
      <c r="E1740" s="82" t="s">
        <v>736</v>
      </c>
      <c r="F1740" s="82" t="s">
        <v>737</v>
      </c>
      <c r="G1740" s="82" t="s">
        <v>738</v>
      </c>
    </row>
    <row r="1741" spans="1:7" x14ac:dyDescent="0.15">
      <c r="A1741" s="82">
        <v>1740</v>
      </c>
      <c r="B1741" s="82" t="s">
        <v>2413</v>
      </c>
      <c r="C1741" s="82" t="s">
        <v>2436</v>
      </c>
      <c r="D1741" s="82" t="s">
        <v>2437</v>
      </c>
      <c r="E1741" s="82" t="s">
        <v>739</v>
      </c>
      <c r="F1741" s="82" t="s">
        <v>740</v>
      </c>
      <c r="G1741" s="82" t="s">
        <v>741</v>
      </c>
    </row>
    <row r="1742" spans="1:7" x14ac:dyDescent="0.15">
      <c r="A1742" s="82">
        <v>1741</v>
      </c>
      <c r="B1742" s="82" t="s">
        <v>2413</v>
      </c>
      <c r="C1742" s="82" t="s">
        <v>2438</v>
      </c>
      <c r="D1742" s="82" t="s">
        <v>2439</v>
      </c>
      <c r="E1742" s="82" t="s">
        <v>726</v>
      </c>
      <c r="F1742" s="82" t="s">
        <v>727</v>
      </c>
      <c r="G1742" s="82" t="s">
        <v>728</v>
      </c>
    </row>
    <row r="1743" spans="1:7" x14ac:dyDescent="0.15">
      <c r="A1743" s="82">
        <v>1742</v>
      </c>
      <c r="B1743" s="82" t="s">
        <v>2413</v>
      </c>
      <c r="C1743" s="82" t="s">
        <v>2438</v>
      </c>
      <c r="D1743" s="82" t="s">
        <v>2439</v>
      </c>
      <c r="E1743" s="82" t="s">
        <v>813</v>
      </c>
      <c r="F1743" s="82" t="s">
        <v>814</v>
      </c>
      <c r="G1743" s="82" t="s">
        <v>815</v>
      </c>
    </row>
    <row r="1744" spans="1:7" x14ac:dyDescent="0.15">
      <c r="A1744" s="82">
        <v>1743</v>
      </c>
      <c r="B1744" s="82" t="s">
        <v>2413</v>
      </c>
      <c r="C1744" s="82" t="s">
        <v>2438</v>
      </c>
      <c r="D1744" s="82" t="s">
        <v>2439</v>
      </c>
      <c r="E1744" s="82" t="s">
        <v>2428</v>
      </c>
      <c r="F1744" s="82" t="s">
        <v>2429</v>
      </c>
      <c r="G1744" s="82" t="s">
        <v>2419</v>
      </c>
    </row>
    <row r="1745" spans="1:7" x14ac:dyDescent="0.15">
      <c r="A1745" s="82">
        <v>1744</v>
      </c>
      <c r="B1745" s="82" t="s">
        <v>2413</v>
      </c>
      <c r="C1745" s="82" t="s">
        <v>2438</v>
      </c>
      <c r="D1745" s="82" t="s">
        <v>2439</v>
      </c>
      <c r="E1745" s="82" t="s">
        <v>736</v>
      </c>
      <c r="F1745" s="82" t="s">
        <v>737</v>
      </c>
      <c r="G1745" s="82" t="s">
        <v>738</v>
      </c>
    </row>
    <row r="1746" spans="1:7" x14ac:dyDescent="0.15">
      <c r="A1746" s="82">
        <v>1745</v>
      </c>
      <c r="B1746" s="82" t="s">
        <v>2413</v>
      </c>
      <c r="C1746" s="82" t="s">
        <v>2438</v>
      </c>
      <c r="D1746" s="82" t="s">
        <v>2439</v>
      </c>
      <c r="E1746" s="82" t="s">
        <v>739</v>
      </c>
      <c r="F1746" s="82" t="s">
        <v>740</v>
      </c>
      <c r="G1746" s="82" t="s">
        <v>741</v>
      </c>
    </row>
    <row r="1747" spans="1:7" x14ac:dyDescent="0.15">
      <c r="A1747" s="82">
        <v>1746</v>
      </c>
      <c r="B1747" s="82" t="s">
        <v>2413</v>
      </c>
      <c r="C1747" s="82" t="s">
        <v>2440</v>
      </c>
      <c r="D1747" s="82" t="s">
        <v>2441</v>
      </c>
      <c r="E1747" s="82" t="s">
        <v>726</v>
      </c>
      <c r="F1747" s="82" t="s">
        <v>727</v>
      </c>
      <c r="G1747" s="82" t="s">
        <v>728</v>
      </c>
    </row>
    <row r="1748" spans="1:7" x14ac:dyDescent="0.15">
      <c r="A1748" s="82">
        <v>1747</v>
      </c>
      <c r="B1748" s="82" t="s">
        <v>2413</v>
      </c>
      <c r="C1748" s="82" t="s">
        <v>2440</v>
      </c>
      <c r="D1748" s="82" t="s">
        <v>2441</v>
      </c>
      <c r="E1748" s="82" t="s">
        <v>2442</v>
      </c>
      <c r="F1748" s="82" t="s">
        <v>2443</v>
      </c>
      <c r="G1748" s="82" t="s">
        <v>2298</v>
      </c>
    </row>
    <row r="1749" spans="1:7" x14ac:dyDescent="0.15">
      <c r="A1749" s="82">
        <v>1748</v>
      </c>
      <c r="B1749" s="82" t="s">
        <v>2413</v>
      </c>
      <c r="C1749" s="82" t="s">
        <v>2440</v>
      </c>
      <c r="D1749" s="82" t="s">
        <v>2441</v>
      </c>
      <c r="E1749" s="82" t="s">
        <v>2444</v>
      </c>
      <c r="F1749" s="82" t="s">
        <v>2445</v>
      </c>
      <c r="G1749" s="82" t="s">
        <v>2419</v>
      </c>
    </row>
    <row r="1750" spans="1:7" x14ac:dyDescent="0.15">
      <c r="A1750" s="82">
        <v>1749</v>
      </c>
      <c r="B1750" s="82" t="s">
        <v>2413</v>
      </c>
      <c r="C1750" s="82" t="s">
        <v>2440</v>
      </c>
      <c r="D1750" s="82" t="s">
        <v>2441</v>
      </c>
      <c r="E1750" s="82" t="s">
        <v>736</v>
      </c>
      <c r="F1750" s="82" t="s">
        <v>737</v>
      </c>
      <c r="G1750" s="82" t="s">
        <v>738</v>
      </c>
    </row>
    <row r="1751" spans="1:7" x14ac:dyDescent="0.15">
      <c r="A1751" s="82">
        <v>1750</v>
      </c>
      <c r="B1751" s="82" t="s">
        <v>2413</v>
      </c>
      <c r="C1751" s="82" t="s">
        <v>2440</v>
      </c>
      <c r="D1751" s="82" t="s">
        <v>2441</v>
      </c>
      <c r="E1751" s="82" t="s">
        <v>739</v>
      </c>
      <c r="F1751" s="82" t="s">
        <v>740</v>
      </c>
      <c r="G1751" s="82" t="s">
        <v>741</v>
      </c>
    </row>
    <row r="1752" spans="1:7" x14ac:dyDescent="0.15">
      <c r="A1752" s="82">
        <v>1751</v>
      </c>
      <c r="B1752" s="82" t="s">
        <v>2446</v>
      </c>
      <c r="C1752" s="82" t="s">
        <v>2448</v>
      </c>
      <c r="D1752" s="82" t="s">
        <v>2449</v>
      </c>
      <c r="E1752" s="82" t="s">
        <v>804</v>
      </c>
      <c r="F1752" s="82" t="s">
        <v>805</v>
      </c>
      <c r="G1752" s="82" t="s">
        <v>806</v>
      </c>
    </row>
    <row r="1753" spans="1:7" x14ac:dyDescent="0.15">
      <c r="A1753" s="82">
        <v>1752</v>
      </c>
      <c r="B1753" s="82" t="s">
        <v>2446</v>
      </c>
      <c r="C1753" s="82" t="s">
        <v>2448</v>
      </c>
      <c r="D1753" s="82" t="s">
        <v>2449</v>
      </c>
      <c r="E1753" s="82" t="s">
        <v>726</v>
      </c>
      <c r="F1753" s="82" t="s">
        <v>727</v>
      </c>
      <c r="G1753" s="82" t="s">
        <v>728</v>
      </c>
    </row>
    <row r="1754" spans="1:7" x14ac:dyDescent="0.15">
      <c r="A1754" s="82">
        <v>1753</v>
      </c>
      <c r="B1754" s="82" t="s">
        <v>2446</v>
      </c>
      <c r="C1754" s="82" t="s">
        <v>2448</v>
      </c>
      <c r="D1754" s="82" t="s">
        <v>2449</v>
      </c>
      <c r="E1754" s="82" t="s">
        <v>2450</v>
      </c>
      <c r="F1754" s="82" t="s">
        <v>2451</v>
      </c>
      <c r="G1754" s="82" t="s">
        <v>2452</v>
      </c>
    </row>
    <row r="1755" spans="1:7" x14ac:dyDescent="0.15">
      <c r="A1755" s="82">
        <v>1754</v>
      </c>
      <c r="B1755" s="82" t="s">
        <v>2446</v>
      </c>
      <c r="C1755" s="82" t="s">
        <v>2448</v>
      </c>
      <c r="D1755" s="82" t="s">
        <v>2449</v>
      </c>
      <c r="E1755" s="82" t="s">
        <v>736</v>
      </c>
      <c r="F1755" s="82" t="s">
        <v>737</v>
      </c>
      <c r="G1755" s="82" t="s">
        <v>738</v>
      </c>
    </row>
    <row r="1756" spans="1:7" x14ac:dyDescent="0.15">
      <c r="A1756" s="82">
        <v>1755</v>
      </c>
      <c r="B1756" s="82" t="s">
        <v>2446</v>
      </c>
      <c r="C1756" s="82" t="s">
        <v>2448</v>
      </c>
      <c r="D1756" s="82" t="s">
        <v>2449</v>
      </c>
      <c r="E1756" s="82" t="s">
        <v>739</v>
      </c>
      <c r="F1756" s="82" t="s">
        <v>740</v>
      </c>
      <c r="G1756" s="82" t="s">
        <v>741</v>
      </c>
    </row>
    <row r="1757" spans="1:7" x14ac:dyDescent="0.15">
      <c r="A1757" s="82">
        <v>1756</v>
      </c>
      <c r="B1757" s="82" t="s">
        <v>2446</v>
      </c>
      <c r="C1757" s="82" t="s">
        <v>2453</v>
      </c>
      <c r="D1757" s="82" t="s">
        <v>2454</v>
      </c>
      <c r="E1757" s="82" t="s">
        <v>1418</v>
      </c>
      <c r="F1757" s="82" t="s">
        <v>1419</v>
      </c>
      <c r="G1757" s="82" t="s">
        <v>1420</v>
      </c>
    </row>
    <row r="1758" spans="1:7" x14ac:dyDescent="0.15">
      <c r="A1758" s="82">
        <v>1757</v>
      </c>
      <c r="B1758" s="82" t="s">
        <v>2446</v>
      </c>
      <c r="C1758" s="82" t="s">
        <v>2453</v>
      </c>
      <c r="D1758" s="82" t="s">
        <v>2454</v>
      </c>
      <c r="E1758" s="82" t="s">
        <v>804</v>
      </c>
      <c r="F1758" s="82" t="s">
        <v>805</v>
      </c>
      <c r="G1758" s="82" t="s">
        <v>806</v>
      </c>
    </row>
    <row r="1759" spans="1:7" x14ac:dyDescent="0.15">
      <c r="A1759" s="82">
        <v>1758</v>
      </c>
      <c r="B1759" s="82" t="s">
        <v>2446</v>
      </c>
      <c r="C1759" s="82" t="s">
        <v>2453</v>
      </c>
      <c r="D1759" s="82" t="s">
        <v>2454</v>
      </c>
      <c r="E1759" s="82" t="s">
        <v>726</v>
      </c>
      <c r="F1759" s="82" t="s">
        <v>727</v>
      </c>
      <c r="G1759" s="82" t="s">
        <v>728</v>
      </c>
    </row>
    <row r="1760" spans="1:7" x14ac:dyDescent="0.15">
      <c r="A1760" s="82">
        <v>1759</v>
      </c>
      <c r="B1760" s="82" t="s">
        <v>2446</v>
      </c>
      <c r="C1760" s="82" t="s">
        <v>2453</v>
      </c>
      <c r="D1760" s="82" t="s">
        <v>2454</v>
      </c>
      <c r="E1760" s="82" t="s">
        <v>2455</v>
      </c>
      <c r="F1760" s="82" t="s">
        <v>2456</v>
      </c>
      <c r="G1760" s="82" t="s">
        <v>2457</v>
      </c>
    </row>
    <row r="1761" spans="1:7" x14ac:dyDescent="0.15">
      <c r="A1761" s="82">
        <v>1760</v>
      </c>
      <c r="B1761" s="82" t="s">
        <v>2446</v>
      </c>
      <c r="C1761" s="82" t="s">
        <v>2453</v>
      </c>
      <c r="D1761" s="82" t="s">
        <v>2454</v>
      </c>
      <c r="E1761" s="82" t="s">
        <v>2458</v>
      </c>
      <c r="F1761" s="82" t="s">
        <v>2459</v>
      </c>
      <c r="G1761" s="82" t="s">
        <v>2457</v>
      </c>
    </row>
    <row r="1762" spans="1:7" x14ac:dyDescent="0.15">
      <c r="A1762" s="82">
        <v>1761</v>
      </c>
      <c r="B1762" s="82" t="s">
        <v>2446</v>
      </c>
      <c r="C1762" s="82" t="s">
        <v>2453</v>
      </c>
      <c r="D1762" s="82" t="s">
        <v>2454</v>
      </c>
      <c r="E1762" s="82" t="s">
        <v>2460</v>
      </c>
      <c r="F1762" s="82" t="s">
        <v>2461</v>
      </c>
      <c r="G1762" s="82" t="s">
        <v>2457</v>
      </c>
    </row>
    <row r="1763" spans="1:7" x14ac:dyDescent="0.15">
      <c r="A1763" s="82">
        <v>1762</v>
      </c>
      <c r="B1763" s="82" t="s">
        <v>2446</v>
      </c>
      <c r="C1763" s="82" t="s">
        <v>2453</v>
      </c>
      <c r="D1763" s="82" t="s">
        <v>2454</v>
      </c>
      <c r="E1763" s="82" t="s">
        <v>2462</v>
      </c>
      <c r="F1763" s="82" t="s">
        <v>2463</v>
      </c>
      <c r="G1763" s="82" t="s">
        <v>2457</v>
      </c>
    </row>
    <row r="1764" spans="1:7" x14ac:dyDescent="0.15">
      <c r="A1764" s="82">
        <v>1763</v>
      </c>
      <c r="B1764" s="82" t="s">
        <v>2446</v>
      </c>
      <c r="C1764" s="82" t="s">
        <v>2453</v>
      </c>
      <c r="D1764" s="82" t="s">
        <v>2454</v>
      </c>
      <c r="E1764" s="82" t="s">
        <v>736</v>
      </c>
      <c r="F1764" s="82" t="s">
        <v>737</v>
      </c>
      <c r="G1764" s="82" t="s">
        <v>738</v>
      </c>
    </row>
    <row r="1765" spans="1:7" x14ac:dyDescent="0.15">
      <c r="A1765" s="82">
        <v>1764</v>
      </c>
      <c r="B1765" s="82" t="s">
        <v>2446</v>
      </c>
      <c r="C1765" s="82" t="s">
        <v>2453</v>
      </c>
      <c r="D1765" s="82" t="s">
        <v>2454</v>
      </c>
      <c r="E1765" s="82" t="s">
        <v>739</v>
      </c>
      <c r="F1765" s="82" t="s">
        <v>740</v>
      </c>
      <c r="G1765" s="82" t="s">
        <v>741</v>
      </c>
    </row>
    <row r="1766" spans="1:7" x14ac:dyDescent="0.15">
      <c r="A1766" s="82">
        <v>1765</v>
      </c>
      <c r="B1766" s="82" t="s">
        <v>2446</v>
      </c>
      <c r="C1766" s="82" t="s">
        <v>2464</v>
      </c>
      <c r="D1766" s="82" t="s">
        <v>2465</v>
      </c>
      <c r="E1766" s="82" t="s">
        <v>804</v>
      </c>
      <c r="F1766" s="82" t="s">
        <v>805</v>
      </c>
      <c r="G1766" s="82" t="s">
        <v>806</v>
      </c>
    </row>
    <row r="1767" spans="1:7" x14ac:dyDescent="0.15">
      <c r="A1767" s="82">
        <v>1766</v>
      </c>
      <c r="B1767" s="82" t="s">
        <v>2446</v>
      </c>
      <c r="C1767" s="82" t="s">
        <v>2464</v>
      </c>
      <c r="D1767" s="82" t="s">
        <v>2465</v>
      </c>
      <c r="E1767" s="82" t="s">
        <v>726</v>
      </c>
      <c r="F1767" s="82" t="s">
        <v>727</v>
      </c>
      <c r="G1767" s="82" t="s">
        <v>728</v>
      </c>
    </row>
    <row r="1768" spans="1:7" x14ac:dyDescent="0.15">
      <c r="A1768" s="82">
        <v>1767</v>
      </c>
      <c r="B1768" s="82" t="s">
        <v>2446</v>
      </c>
      <c r="C1768" s="82" t="s">
        <v>2464</v>
      </c>
      <c r="D1768" s="82" t="s">
        <v>2465</v>
      </c>
      <c r="E1768" s="82" t="s">
        <v>2466</v>
      </c>
      <c r="F1768" s="82" t="s">
        <v>2467</v>
      </c>
      <c r="G1768" s="82" t="s">
        <v>2468</v>
      </c>
    </row>
    <row r="1769" spans="1:7" x14ac:dyDescent="0.15">
      <c r="A1769" s="82">
        <v>1768</v>
      </c>
      <c r="B1769" s="82" t="s">
        <v>2446</v>
      </c>
      <c r="C1769" s="82" t="s">
        <v>2464</v>
      </c>
      <c r="D1769" s="82" t="s">
        <v>2465</v>
      </c>
      <c r="E1769" s="82" t="s">
        <v>2469</v>
      </c>
      <c r="F1769" s="82" t="s">
        <v>2470</v>
      </c>
      <c r="G1769" s="82" t="s">
        <v>1423</v>
      </c>
    </row>
    <row r="1770" spans="1:7" x14ac:dyDescent="0.15">
      <c r="A1770" s="82">
        <v>1769</v>
      </c>
      <c r="B1770" s="82" t="s">
        <v>2446</v>
      </c>
      <c r="C1770" s="82" t="s">
        <v>2464</v>
      </c>
      <c r="D1770" s="82" t="s">
        <v>2465</v>
      </c>
      <c r="E1770" s="82" t="s">
        <v>736</v>
      </c>
      <c r="F1770" s="82" t="s">
        <v>737</v>
      </c>
      <c r="G1770" s="82" t="s">
        <v>738</v>
      </c>
    </row>
    <row r="1771" spans="1:7" x14ac:dyDescent="0.15">
      <c r="A1771" s="82">
        <v>1770</v>
      </c>
      <c r="B1771" s="82" t="s">
        <v>2446</v>
      </c>
      <c r="C1771" s="82" t="s">
        <v>2464</v>
      </c>
      <c r="D1771" s="82" t="s">
        <v>2465</v>
      </c>
      <c r="E1771" s="82" t="s">
        <v>739</v>
      </c>
      <c r="F1771" s="82" t="s">
        <v>740</v>
      </c>
      <c r="G1771" s="82" t="s">
        <v>741</v>
      </c>
    </row>
    <row r="1772" spans="1:7" x14ac:dyDescent="0.15">
      <c r="A1772" s="82">
        <v>1771</v>
      </c>
      <c r="B1772" s="82" t="s">
        <v>2446</v>
      </c>
      <c r="C1772" s="82" t="s">
        <v>2446</v>
      </c>
      <c r="D1772" s="82" t="s">
        <v>2447</v>
      </c>
      <c r="E1772" s="82" t="s">
        <v>804</v>
      </c>
      <c r="F1772" s="82" t="s">
        <v>805</v>
      </c>
      <c r="G1772" s="82" t="s">
        <v>806</v>
      </c>
    </row>
    <row r="1773" spans="1:7" x14ac:dyDescent="0.15">
      <c r="A1773" s="82">
        <v>1772</v>
      </c>
      <c r="B1773" s="82" t="s">
        <v>2446</v>
      </c>
      <c r="C1773" s="82" t="s">
        <v>2471</v>
      </c>
      <c r="D1773" s="82" t="s">
        <v>2472</v>
      </c>
      <c r="E1773" s="82" t="s">
        <v>804</v>
      </c>
      <c r="F1773" s="82" t="s">
        <v>805</v>
      </c>
      <c r="G1773" s="82" t="s">
        <v>806</v>
      </c>
    </row>
    <row r="1774" spans="1:7" x14ac:dyDescent="0.15">
      <c r="A1774" s="82">
        <v>1773</v>
      </c>
      <c r="B1774" s="82" t="s">
        <v>2446</v>
      </c>
      <c r="C1774" s="82" t="s">
        <v>2471</v>
      </c>
      <c r="D1774" s="82" t="s">
        <v>2472</v>
      </c>
      <c r="E1774" s="82" t="s">
        <v>726</v>
      </c>
      <c r="F1774" s="82" t="s">
        <v>727</v>
      </c>
      <c r="G1774" s="82" t="s">
        <v>728</v>
      </c>
    </row>
    <row r="1775" spans="1:7" x14ac:dyDescent="0.15">
      <c r="A1775" s="82">
        <v>1774</v>
      </c>
      <c r="B1775" s="82" t="s">
        <v>2446</v>
      </c>
      <c r="C1775" s="82" t="s">
        <v>2471</v>
      </c>
      <c r="D1775" s="82" t="s">
        <v>2472</v>
      </c>
      <c r="E1775" s="82" t="s">
        <v>2473</v>
      </c>
      <c r="F1775" s="82" t="s">
        <v>2474</v>
      </c>
      <c r="G1775" s="82" t="s">
        <v>2452</v>
      </c>
    </row>
    <row r="1776" spans="1:7" x14ac:dyDescent="0.15">
      <c r="A1776" s="82">
        <v>1775</v>
      </c>
      <c r="B1776" s="82" t="s">
        <v>2446</v>
      </c>
      <c r="C1776" s="82" t="s">
        <v>2471</v>
      </c>
      <c r="D1776" s="82" t="s">
        <v>2472</v>
      </c>
      <c r="E1776" s="82" t="s">
        <v>2475</v>
      </c>
      <c r="F1776" s="82" t="s">
        <v>2476</v>
      </c>
      <c r="G1776" s="82" t="s">
        <v>2477</v>
      </c>
    </row>
    <row r="1777" spans="1:7" x14ac:dyDescent="0.15">
      <c r="A1777" s="82">
        <v>1776</v>
      </c>
      <c r="B1777" s="82" t="s">
        <v>2446</v>
      </c>
      <c r="C1777" s="82" t="s">
        <v>2471</v>
      </c>
      <c r="D1777" s="82" t="s">
        <v>2472</v>
      </c>
      <c r="E1777" s="82" t="s">
        <v>2478</v>
      </c>
      <c r="F1777" s="82" t="s">
        <v>2479</v>
      </c>
      <c r="G1777" s="82" t="s">
        <v>2452</v>
      </c>
    </row>
    <row r="1778" spans="1:7" x14ac:dyDescent="0.15">
      <c r="A1778" s="82">
        <v>1777</v>
      </c>
      <c r="B1778" s="82" t="s">
        <v>2446</v>
      </c>
      <c r="C1778" s="82" t="s">
        <v>2471</v>
      </c>
      <c r="D1778" s="82" t="s">
        <v>2472</v>
      </c>
      <c r="E1778" s="82" t="s">
        <v>736</v>
      </c>
      <c r="F1778" s="82" t="s">
        <v>737</v>
      </c>
      <c r="G1778" s="82" t="s">
        <v>738</v>
      </c>
    </row>
    <row r="1779" spans="1:7" x14ac:dyDescent="0.15">
      <c r="A1779" s="82">
        <v>1778</v>
      </c>
      <c r="B1779" s="82" t="s">
        <v>2446</v>
      </c>
      <c r="C1779" s="82" t="s">
        <v>2471</v>
      </c>
      <c r="D1779" s="82" t="s">
        <v>2472</v>
      </c>
      <c r="E1779" s="82" t="s">
        <v>739</v>
      </c>
      <c r="F1779" s="82" t="s">
        <v>740</v>
      </c>
      <c r="G1779" s="82" t="s">
        <v>741</v>
      </c>
    </row>
    <row r="1780" spans="1:7" x14ac:dyDescent="0.15">
      <c r="A1780" s="82">
        <v>1779</v>
      </c>
      <c r="B1780" s="82" t="s">
        <v>2480</v>
      </c>
      <c r="C1780" s="82" t="s">
        <v>2482</v>
      </c>
      <c r="D1780" s="82" t="s">
        <v>2483</v>
      </c>
      <c r="E1780" s="82" t="s">
        <v>726</v>
      </c>
      <c r="F1780" s="82" t="s">
        <v>727</v>
      </c>
      <c r="G1780" s="82" t="s">
        <v>728</v>
      </c>
    </row>
    <row r="1781" spans="1:7" x14ac:dyDescent="0.15">
      <c r="A1781" s="82">
        <v>1780</v>
      </c>
      <c r="B1781" s="82" t="s">
        <v>2480</v>
      </c>
      <c r="C1781" s="82" t="s">
        <v>2482</v>
      </c>
      <c r="D1781" s="82" t="s">
        <v>2483</v>
      </c>
      <c r="E1781" s="82" t="s">
        <v>1729</v>
      </c>
      <c r="F1781" s="82" t="s">
        <v>2484</v>
      </c>
      <c r="G1781" s="82" t="s">
        <v>2485</v>
      </c>
    </row>
    <row r="1782" spans="1:7" x14ac:dyDescent="0.15">
      <c r="A1782" s="82">
        <v>1781</v>
      </c>
      <c r="B1782" s="82" t="s">
        <v>2480</v>
      </c>
      <c r="C1782" s="82" t="s">
        <v>2482</v>
      </c>
      <c r="D1782" s="82" t="s">
        <v>2483</v>
      </c>
      <c r="E1782" s="82" t="s">
        <v>2486</v>
      </c>
      <c r="F1782" s="82" t="s">
        <v>2487</v>
      </c>
      <c r="G1782" s="82" t="s">
        <v>2485</v>
      </c>
    </row>
    <row r="1783" spans="1:7" x14ac:dyDescent="0.15">
      <c r="A1783" s="82">
        <v>1782</v>
      </c>
      <c r="B1783" s="82" t="s">
        <v>2480</v>
      </c>
      <c r="C1783" s="82" t="s">
        <v>2482</v>
      </c>
      <c r="D1783" s="82" t="s">
        <v>2483</v>
      </c>
      <c r="E1783" s="82" t="s">
        <v>2394</v>
      </c>
      <c r="F1783" s="82" t="s">
        <v>2395</v>
      </c>
      <c r="G1783" s="82" t="s">
        <v>806</v>
      </c>
    </row>
    <row r="1784" spans="1:7" x14ac:dyDescent="0.15">
      <c r="A1784" s="82">
        <v>1783</v>
      </c>
      <c r="B1784" s="82" t="s">
        <v>2480</v>
      </c>
      <c r="C1784" s="82" t="s">
        <v>2482</v>
      </c>
      <c r="D1784" s="82" t="s">
        <v>2483</v>
      </c>
      <c r="E1784" s="82" t="s">
        <v>736</v>
      </c>
      <c r="F1784" s="82" t="s">
        <v>737</v>
      </c>
      <c r="G1784" s="82" t="s">
        <v>738</v>
      </c>
    </row>
    <row r="1785" spans="1:7" x14ac:dyDescent="0.15">
      <c r="A1785" s="82">
        <v>1784</v>
      </c>
      <c r="B1785" s="82" t="s">
        <v>2480</v>
      </c>
      <c r="C1785" s="82" t="s">
        <v>2482</v>
      </c>
      <c r="D1785" s="82" t="s">
        <v>2483</v>
      </c>
      <c r="E1785" s="82" t="s">
        <v>739</v>
      </c>
      <c r="F1785" s="82" t="s">
        <v>740</v>
      </c>
      <c r="G1785" s="82" t="s">
        <v>741</v>
      </c>
    </row>
    <row r="1786" spans="1:7" x14ac:dyDescent="0.15">
      <c r="A1786" s="82">
        <v>1785</v>
      </c>
      <c r="B1786" s="82" t="s">
        <v>2480</v>
      </c>
      <c r="C1786" s="82" t="s">
        <v>2488</v>
      </c>
      <c r="D1786" s="82" t="s">
        <v>2489</v>
      </c>
      <c r="E1786" s="82" t="s">
        <v>2490</v>
      </c>
      <c r="F1786" s="82" t="s">
        <v>2491</v>
      </c>
      <c r="G1786" s="82" t="s">
        <v>2485</v>
      </c>
    </row>
    <row r="1787" spans="1:7" x14ac:dyDescent="0.15">
      <c r="A1787" s="82">
        <v>1786</v>
      </c>
      <c r="B1787" s="82" t="s">
        <v>2480</v>
      </c>
      <c r="C1787" s="82" t="s">
        <v>2488</v>
      </c>
      <c r="D1787" s="82" t="s">
        <v>2489</v>
      </c>
      <c r="E1787" s="82" t="s">
        <v>726</v>
      </c>
      <c r="F1787" s="82" t="s">
        <v>727</v>
      </c>
      <c r="G1787" s="82" t="s">
        <v>728</v>
      </c>
    </row>
    <row r="1788" spans="1:7" x14ac:dyDescent="0.15">
      <c r="A1788" s="82">
        <v>1787</v>
      </c>
      <c r="B1788" s="82" t="s">
        <v>2480</v>
      </c>
      <c r="C1788" s="82" t="s">
        <v>2488</v>
      </c>
      <c r="D1788" s="82" t="s">
        <v>2489</v>
      </c>
      <c r="E1788" s="82" t="s">
        <v>2394</v>
      </c>
      <c r="F1788" s="82" t="s">
        <v>2395</v>
      </c>
      <c r="G1788" s="82" t="s">
        <v>806</v>
      </c>
    </row>
    <row r="1789" spans="1:7" x14ac:dyDescent="0.15">
      <c r="A1789" s="82">
        <v>1788</v>
      </c>
      <c r="B1789" s="82" t="s">
        <v>2480</v>
      </c>
      <c r="C1789" s="82" t="s">
        <v>2488</v>
      </c>
      <c r="D1789" s="82" t="s">
        <v>2489</v>
      </c>
      <c r="E1789" s="82" t="s">
        <v>736</v>
      </c>
      <c r="F1789" s="82" t="s">
        <v>737</v>
      </c>
      <c r="G1789" s="82" t="s">
        <v>738</v>
      </c>
    </row>
    <row r="1790" spans="1:7" x14ac:dyDescent="0.15">
      <c r="A1790" s="82">
        <v>1789</v>
      </c>
      <c r="B1790" s="82" t="s">
        <v>2480</v>
      </c>
      <c r="C1790" s="82" t="s">
        <v>2488</v>
      </c>
      <c r="D1790" s="82" t="s">
        <v>2489</v>
      </c>
      <c r="E1790" s="82" t="s">
        <v>739</v>
      </c>
      <c r="F1790" s="82" t="s">
        <v>740</v>
      </c>
      <c r="G1790" s="82" t="s">
        <v>741</v>
      </c>
    </row>
    <row r="1791" spans="1:7" x14ac:dyDescent="0.15">
      <c r="A1791" s="82">
        <v>1790</v>
      </c>
      <c r="B1791" s="82" t="s">
        <v>2492</v>
      </c>
      <c r="C1791" s="82" t="s">
        <v>2420</v>
      </c>
      <c r="D1791" s="82" t="s">
        <v>2494</v>
      </c>
      <c r="E1791" s="82" t="s">
        <v>804</v>
      </c>
      <c r="F1791" s="82" t="s">
        <v>805</v>
      </c>
      <c r="G1791" s="82" t="s">
        <v>806</v>
      </c>
    </row>
    <row r="1792" spans="1:7" x14ac:dyDescent="0.15">
      <c r="A1792" s="82">
        <v>1791</v>
      </c>
      <c r="B1792" s="82" t="s">
        <v>2492</v>
      </c>
      <c r="C1792" s="82" t="s">
        <v>2420</v>
      </c>
      <c r="D1792" s="82" t="s">
        <v>2494</v>
      </c>
      <c r="E1792" s="82" t="s">
        <v>726</v>
      </c>
      <c r="F1792" s="82" t="s">
        <v>727</v>
      </c>
      <c r="G1792" s="82" t="s">
        <v>728</v>
      </c>
    </row>
    <row r="1793" spans="1:7" x14ac:dyDescent="0.15">
      <c r="A1793" s="82">
        <v>1792</v>
      </c>
      <c r="B1793" s="82" t="s">
        <v>2492</v>
      </c>
      <c r="C1793" s="82" t="s">
        <v>2420</v>
      </c>
      <c r="D1793" s="82" t="s">
        <v>2494</v>
      </c>
      <c r="E1793" s="82" t="s">
        <v>2495</v>
      </c>
      <c r="F1793" s="82" t="s">
        <v>2496</v>
      </c>
      <c r="G1793" s="82" t="s">
        <v>1060</v>
      </c>
    </row>
    <row r="1794" spans="1:7" x14ac:dyDescent="0.15">
      <c r="A1794" s="82">
        <v>1793</v>
      </c>
      <c r="B1794" s="82" t="s">
        <v>2492</v>
      </c>
      <c r="C1794" s="82" t="s">
        <v>2420</v>
      </c>
      <c r="D1794" s="82" t="s">
        <v>2494</v>
      </c>
      <c r="E1794" s="82" t="s">
        <v>736</v>
      </c>
      <c r="F1794" s="82" t="s">
        <v>737</v>
      </c>
      <c r="G1794" s="82" t="s">
        <v>738</v>
      </c>
    </row>
    <row r="1795" spans="1:7" x14ac:dyDescent="0.15">
      <c r="A1795" s="82">
        <v>1794</v>
      </c>
      <c r="B1795" s="82" t="s">
        <v>2492</v>
      </c>
      <c r="C1795" s="82" t="s">
        <v>2420</v>
      </c>
      <c r="D1795" s="82" t="s">
        <v>2494</v>
      </c>
      <c r="E1795" s="82" t="s">
        <v>739</v>
      </c>
      <c r="F1795" s="82" t="s">
        <v>740</v>
      </c>
      <c r="G1795" s="82" t="s">
        <v>741</v>
      </c>
    </row>
    <row r="1796" spans="1:7" x14ac:dyDescent="0.15">
      <c r="A1796" s="82">
        <v>1795</v>
      </c>
      <c r="B1796" s="82" t="s">
        <v>2492</v>
      </c>
      <c r="C1796" s="82" t="s">
        <v>2497</v>
      </c>
      <c r="D1796" s="82" t="s">
        <v>2498</v>
      </c>
      <c r="E1796" s="82" t="s">
        <v>804</v>
      </c>
      <c r="F1796" s="82" t="s">
        <v>805</v>
      </c>
      <c r="G1796" s="82" t="s">
        <v>806</v>
      </c>
    </row>
    <row r="1797" spans="1:7" x14ac:dyDescent="0.15">
      <c r="A1797" s="82">
        <v>1796</v>
      </c>
      <c r="B1797" s="82" t="s">
        <v>2492</v>
      </c>
      <c r="C1797" s="82" t="s">
        <v>2497</v>
      </c>
      <c r="D1797" s="82" t="s">
        <v>2498</v>
      </c>
      <c r="E1797" s="82" t="s">
        <v>726</v>
      </c>
      <c r="F1797" s="82" t="s">
        <v>727</v>
      </c>
      <c r="G1797" s="82" t="s">
        <v>728</v>
      </c>
    </row>
    <row r="1798" spans="1:7" x14ac:dyDescent="0.15">
      <c r="A1798" s="82">
        <v>1797</v>
      </c>
      <c r="B1798" s="82" t="s">
        <v>2492</v>
      </c>
      <c r="C1798" s="82" t="s">
        <v>2497</v>
      </c>
      <c r="D1798" s="82" t="s">
        <v>2498</v>
      </c>
      <c r="E1798" s="82" t="s">
        <v>2495</v>
      </c>
      <c r="F1798" s="82" t="s">
        <v>2496</v>
      </c>
      <c r="G1798" s="82" t="s">
        <v>1060</v>
      </c>
    </row>
    <row r="1799" spans="1:7" x14ac:dyDescent="0.15">
      <c r="A1799" s="82">
        <v>1798</v>
      </c>
      <c r="B1799" s="82" t="s">
        <v>2492</v>
      </c>
      <c r="C1799" s="82" t="s">
        <v>2497</v>
      </c>
      <c r="D1799" s="82" t="s">
        <v>2498</v>
      </c>
      <c r="E1799" s="82" t="s">
        <v>736</v>
      </c>
      <c r="F1799" s="82" t="s">
        <v>737</v>
      </c>
      <c r="G1799" s="82" t="s">
        <v>738</v>
      </c>
    </row>
    <row r="1800" spans="1:7" x14ac:dyDescent="0.15">
      <c r="A1800" s="82">
        <v>1799</v>
      </c>
      <c r="B1800" s="82" t="s">
        <v>2492</v>
      </c>
      <c r="C1800" s="82" t="s">
        <v>2497</v>
      </c>
      <c r="D1800" s="82" t="s">
        <v>2498</v>
      </c>
      <c r="E1800" s="82" t="s">
        <v>739</v>
      </c>
      <c r="F1800" s="82" t="s">
        <v>740</v>
      </c>
      <c r="G1800" s="82" t="s">
        <v>741</v>
      </c>
    </row>
    <row r="1801" spans="1:7" x14ac:dyDescent="0.15">
      <c r="A1801" s="82">
        <v>1800</v>
      </c>
      <c r="B1801" s="82" t="s">
        <v>2492</v>
      </c>
      <c r="C1801" s="82" t="s">
        <v>2499</v>
      </c>
      <c r="D1801" s="82" t="s">
        <v>2500</v>
      </c>
      <c r="E1801" s="82" t="s">
        <v>804</v>
      </c>
      <c r="F1801" s="82" t="s">
        <v>805</v>
      </c>
      <c r="G1801" s="82" t="s">
        <v>806</v>
      </c>
    </row>
    <row r="1802" spans="1:7" x14ac:dyDescent="0.15">
      <c r="A1802" s="82">
        <v>1801</v>
      </c>
      <c r="B1802" s="82" t="s">
        <v>2492</v>
      </c>
      <c r="C1802" s="82" t="s">
        <v>2499</v>
      </c>
      <c r="D1802" s="82" t="s">
        <v>2500</v>
      </c>
      <c r="E1802" s="82" t="s">
        <v>726</v>
      </c>
      <c r="F1802" s="82" t="s">
        <v>727</v>
      </c>
      <c r="G1802" s="82" t="s">
        <v>728</v>
      </c>
    </row>
    <row r="1803" spans="1:7" x14ac:dyDescent="0.15">
      <c r="A1803" s="82">
        <v>1802</v>
      </c>
      <c r="B1803" s="82" t="s">
        <v>2492</v>
      </c>
      <c r="C1803" s="82" t="s">
        <v>2499</v>
      </c>
      <c r="D1803" s="82" t="s">
        <v>2500</v>
      </c>
      <c r="E1803" s="82" t="s">
        <v>2495</v>
      </c>
      <c r="F1803" s="82" t="s">
        <v>2496</v>
      </c>
      <c r="G1803" s="82" t="s">
        <v>1060</v>
      </c>
    </row>
    <row r="1804" spans="1:7" x14ac:dyDescent="0.15">
      <c r="A1804" s="82">
        <v>1803</v>
      </c>
      <c r="B1804" s="82" t="s">
        <v>2492</v>
      </c>
      <c r="C1804" s="82" t="s">
        <v>2499</v>
      </c>
      <c r="D1804" s="82" t="s">
        <v>2500</v>
      </c>
      <c r="E1804" s="82" t="s">
        <v>736</v>
      </c>
      <c r="F1804" s="82" t="s">
        <v>737</v>
      </c>
      <c r="G1804" s="82" t="s">
        <v>738</v>
      </c>
    </row>
    <row r="1805" spans="1:7" x14ac:dyDescent="0.15">
      <c r="A1805" s="82">
        <v>1804</v>
      </c>
      <c r="B1805" s="82" t="s">
        <v>2492</v>
      </c>
      <c r="C1805" s="82" t="s">
        <v>2499</v>
      </c>
      <c r="D1805" s="82" t="s">
        <v>2500</v>
      </c>
      <c r="E1805" s="82" t="s">
        <v>739</v>
      </c>
      <c r="F1805" s="82" t="s">
        <v>740</v>
      </c>
      <c r="G1805" s="82" t="s">
        <v>741</v>
      </c>
    </row>
    <row r="1806" spans="1:7" x14ac:dyDescent="0.15">
      <c r="A1806" s="82">
        <v>1805</v>
      </c>
      <c r="B1806" s="82" t="s">
        <v>2492</v>
      </c>
      <c r="C1806" s="82" t="s">
        <v>2501</v>
      </c>
      <c r="D1806" s="82" t="s">
        <v>2502</v>
      </c>
      <c r="E1806" s="82" t="s">
        <v>2503</v>
      </c>
      <c r="F1806" s="82" t="s">
        <v>2504</v>
      </c>
      <c r="G1806" s="82" t="s">
        <v>1060</v>
      </c>
    </row>
    <row r="1807" spans="1:7" x14ac:dyDescent="0.15">
      <c r="A1807" s="82">
        <v>1806</v>
      </c>
      <c r="B1807" s="82" t="s">
        <v>2492</v>
      </c>
      <c r="C1807" s="82" t="s">
        <v>2501</v>
      </c>
      <c r="D1807" s="82" t="s">
        <v>2502</v>
      </c>
      <c r="E1807" s="82" t="s">
        <v>804</v>
      </c>
      <c r="F1807" s="82" t="s">
        <v>805</v>
      </c>
      <c r="G1807" s="82" t="s">
        <v>806</v>
      </c>
    </row>
    <row r="1808" spans="1:7" x14ac:dyDescent="0.15">
      <c r="A1808" s="82">
        <v>1807</v>
      </c>
      <c r="B1808" s="82" t="s">
        <v>2492</v>
      </c>
      <c r="C1808" s="82" t="s">
        <v>2501</v>
      </c>
      <c r="D1808" s="82" t="s">
        <v>2502</v>
      </c>
      <c r="E1808" s="82" t="s">
        <v>726</v>
      </c>
      <c r="F1808" s="82" t="s">
        <v>727</v>
      </c>
      <c r="G1808" s="82" t="s">
        <v>728</v>
      </c>
    </row>
    <row r="1809" spans="1:7" x14ac:dyDescent="0.15">
      <c r="A1809" s="82">
        <v>1808</v>
      </c>
      <c r="B1809" s="82" t="s">
        <v>2492</v>
      </c>
      <c r="C1809" s="82" t="s">
        <v>2501</v>
      </c>
      <c r="D1809" s="82" t="s">
        <v>2502</v>
      </c>
      <c r="E1809" s="82" t="s">
        <v>2505</v>
      </c>
      <c r="F1809" s="82" t="s">
        <v>2506</v>
      </c>
      <c r="G1809" s="82" t="s">
        <v>2507</v>
      </c>
    </row>
    <row r="1810" spans="1:7" x14ac:dyDescent="0.15">
      <c r="A1810" s="82">
        <v>1809</v>
      </c>
      <c r="B1810" s="82" t="s">
        <v>2492</v>
      </c>
      <c r="C1810" s="82" t="s">
        <v>2501</v>
      </c>
      <c r="D1810" s="82" t="s">
        <v>2502</v>
      </c>
      <c r="E1810" s="82" t="s">
        <v>736</v>
      </c>
      <c r="F1810" s="82" t="s">
        <v>737</v>
      </c>
      <c r="G1810" s="82" t="s">
        <v>738</v>
      </c>
    </row>
    <row r="1811" spans="1:7" x14ac:dyDescent="0.15">
      <c r="A1811" s="82">
        <v>1810</v>
      </c>
      <c r="B1811" s="82" t="s">
        <v>2492</v>
      </c>
      <c r="C1811" s="82" t="s">
        <v>2501</v>
      </c>
      <c r="D1811" s="82" t="s">
        <v>2502</v>
      </c>
      <c r="E1811" s="82" t="s">
        <v>739</v>
      </c>
      <c r="F1811" s="82" t="s">
        <v>740</v>
      </c>
      <c r="G1811" s="82" t="s">
        <v>741</v>
      </c>
    </row>
    <row r="1812" spans="1:7" x14ac:dyDescent="0.15">
      <c r="A1812" s="82">
        <v>1811</v>
      </c>
      <c r="B1812" s="82" t="s">
        <v>2492</v>
      </c>
      <c r="C1812" s="82" t="s">
        <v>2508</v>
      </c>
      <c r="D1812" s="82" t="s">
        <v>2509</v>
      </c>
      <c r="E1812" s="82" t="s">
        <v>804</v>
      </c>
      <c r="F1812" s="82" t="s">
        <v>805</v>
      </c>
      <c r="G1812" s="82" t="s">
        <v>806</v>
      </c>
    </row>
    <row r="1813" spans="1:7" x14ac:dyDescent="0.15">
      <c r="A1813" s="82">
        <v>1812</v>
      </c>
      <c r="B1813" s="82" t="s">
        <v>2492</v>
      </c>
      <c r="C1813" s="82" t="s">
        <v>2508</v>
      </c>
      <c r="D1813" s="82" t="s">
        <v>2509</v>
      </c>
      <c r="E1813" s="82" t="s">
        <v>726</v>
      </c>
      <c r="F1813" s="82" t="s">
        <v>727</v>
      </c>
      <c r="G1813" s="82" t="s">
        <v>728</v>
      </c>
    </row>
    <row r="1814" spans="1:7" x14ac:dyDescent="0.15">
      <c r="A1814" s="82">
        <v>1813</v>
      </c>
      <c r="B1814" s="82" t="s">
        <v>2492</v>
      </c>
      <c r="C1814" s="82" t="s">
        <v>2508</v>
      </c>
      <c r="D1814" s="82" t="s">
        <v>2509</v>
      </c>
      <c r="E1814" s="82" t="s">
        <v>2495</v>
      </c>
      <c r="F1814" s="82" t="s">
        <v>2496</v>
      </c>
      <c r="G1814" s="82" t="s">
        <v>1060</v>
      </c>
    </row>
    <row r="1815" spans="1:7" x14ac:dyDescent="0.15">
      <c r="A1815" s="82">
        <v>1814</v>
      </c>
      <c r="B1815" s="82" t="s">
        <v>2492</v>
      </c>
      <c r="C1815" s="82" t="s">
        <v>2508</v>
      </c>
      <c r="D1815" s="82" t="s">
        <v>2509</v>
      </c>
      <c r="E1815" s="82" t="s">
        <v>736</v>
      </c>
      <c r="F1815" s="82" t="s">
        <v>737</v>
      </c>
      <c r="G1815" s="82" t="s">
        <v>738</v>
      </c>
    </row>
    <row r="1816" spans="1:7" x14ac:dyDescent="0.15">
      <c r="A1816" s="82">
        <v>1815</v>
      </c>
      <c r="B1816" s="82" t="s">
        <v>2492</v>
      </c>
      <c r="C1816" s="82" t="s">
        <v>2508</v>
      </c>
      <c r="D1816" s="82" t="s">
        <v>2509</v>
      </c>
      <c r="E1816" s="82" t="s">
        <v>739</v>
      </c>
      <c r="F1816" s="82" t="s">
        <v>740</v>
      </c>
      <c r="G1816" s="82" t="s">
        <v>741</v>
      </c>
    </row>
    <row r="1817" spans="1:7" x14ac:dyDescent="0.15">
      <c r="A1817" s="82">
        <v>1816</v>
      </c>
      <c r="B1817" s="82" t="s">
        <v>2492</v>
      </c>
      <c r="C1817" s="82" t="s">
        <v>2492</v>
      </c>
      <c r="D1817" s="82" t="s">
        <v>2493</v>
      </c>
      <c r="E1817" s="82" t="s">
        <v>804</v>
      </c>
      <c r="F1817" s="82" t="s">
        <v>805</v>
      </c>
      <c r="G1817" s="82" t="s">
        <v>806</v>
      </c>
    </row>
    <row r="1818" spans="1:7" x14ac:dyDescent="0.15">
      <c r="A1818" s="82">
        <v>1817</v>
      </c>
      <c r="B1818" s="82" t="s">
        <v>2492</v>
      </c>
      <c r="C1818" s="82" t="s">
        <v>2510</v>
      </c>
      <c r="D1818" s="82" t="s">
        <v>2511</v>
      </c>
      <c r="E1818" s="82" t="s">
        <v>804</v>
      </c>
      <c r="F1818" s="82" t="s">
        <v>805</v>
      </c>
      <c r="G1818" s="82" t="s">
        <v>806</v>
      </c>
    </row>
    <row r="1819" spans="1:7" x14ac:dyDescent="0.15">
      <c r="A1819" s="82">
        <v>1818</v>
      </c>
      <c r="B1819" s="82" t="s">
        <v>2492</v>
      </c>
      <c r="C1819" s="82" t="s">
        <v>2510</v>
      </c>
      <c r="D1819" s="82" t="s">
        <v>2511</v>
      </c>
      <c r="E1819" s="82" t="s">
        <v>2512</v>
      </c>
      <c r="F1819" s="82" t="s">
        <v>2513</v>
      </c>
      <c r="G1819" s="82" t="s">
        <v>1423</v>
      </c>
    </row>
    <row r="1820" spans="1:7" x14ac:dyDescent="0.15">
      <c r="A1820" s="82">
        <v>1819</v>
      </c>
      <c r="B1820" s="82" t="s">
        <v>2492</v>
      </c>
      <c r="C1820" s="82" t="s">
        <v>2510</v>
      </c>
      <c r="D1820" s="82" t="s">
        <v>2511</v>
      </c>
      <c r="E1820" s="82" t="s">
        <v>726</v>
      </c>
      <c r="F1820" s="82" t="s">
        <v>727</v>
      </c>
      <c r="G1820" s="82" t="s">
        <v>728</v>
      </c>
    </row>
    <row r="1821" spans="1:7" x14ac:dyDescent="0.15">
      <c r="A1821" s="82">
        <v>1820</v>
      </c>
      <c r="B1821" s="82" t="s">
        <v>2492</v>
      </c>
      <c r="C1821" s="82" t="s">
        <v>2510</v>
      </c>
      <c r="D1821" s="82" t="s">
        <v>2511</v>
      </c>
      <c r="E1821" s="82" t="s">
        <v>2495</v>
      </c>
      <c r="F1821" s="82" t="s">
        <v>2496</v>
      </c>
      <c r="G1821" s="82" t="s">
        <v>1060</v>
      </c>
    </row>
    <row r="1822" spans="1:7" x14ac:dyDescent="0.15">
      <c r="A1822" s="82">
        <v>1821</v>
      </c>
      <c r="B1822" s="82" t="s">
        <v>2492</v>
      </c>
      <c r="C1822" s="82" t="s">
        <v>2510</v>
      </c>
      <c r="D1822" s="82" t="s">
        <v>2511</v>
      </c>
      <c r="E1822" s="82" t="s">
        <v>736</v>
      </c>
      <c r="F1822" s="82" t="s">
        <v>737</v>
      </c>
      <c r="G1822" s="82" t="s">
        <v>738</v>
      </c>
    </row>
    <row r="1823" spans="1:7" x14ac:dyDescent="0.15">
      <c r="A1823" s="82">
        <v>1822</v>
      </c>
      <c r="B1823" s="82" t="s">
        <v>2492</v>
      </c>
      <c r="C1823" s="82" t="s">
        <v>2510</v>
      </c>
      <c r="D1823" s="82" t="s">
        <v>2511</v>
      </c>
      <c r="E1823" s="82" t="s">
        <v>739</v>
      </c>
      <c r="F1823" s="82" t="s">
        <v>740</v>
      </c>
      <c r="G1823" s="82" t="s">
        <v>741</v>
      </c>
    </row>
    <row r="1824" spans="1:7" x14ac:dyDescent="0.15">
      <c r="A1824" s="82">
        <v>1823</v>
      </c>
      <c r="B1824" s="82" t="s">
        <v>2492</v>
      </c>
      <c r="C1824" s="82" t="s">
        <v>2514</v>
      </c>
      <c r="D1824" s="82" t="s">
        <v>2515</v>
      </c>
      <c r="E1824" s="82" t="s">
        <v>804</v>
      </c>
      <c r="F1824" s="82" t="s">
        <v>805</v>
      </c>
      <c r="G1824" s="82" t="s">
        <v>806</v>
      </c>
    </row>
    <row r="1825" spans="1:7" x14ac:dyDescent="0.15">
      <c r="A1825" s="82">
        <v>1824</v>
      </c>
      <c r="B1825" s="82" t="s">
        <v>2492</v>
      </c>
      <c r="C1825" s="82" t="s">
        <v>2514</v>
      </c>
      <c r="D1825" s="82" t="s">
        <v>2515</v>
      </c>
      <c r="E1825" s="82" t="s">
        <v>726</v>
      </c>
      <c r="F1825" s="82" t="s">
        <v>727</v>
      </c>
      <c r="G1825" s="82" t="s">
        <v>728</v>
      </c>
    </row>
    <row r="1826" spans="1:7" x14ac:dyDescent="0.15">
      <c r="A1826" s="82">
        <v>1825</v>
      </c>
      <c r="B1826" s="82" t="s">
        <v>2492</v>
      </c>
      <c r="C1826" s="82" t="s">
        <v>2514</v>
      </c>
      <c r="D1826" s="82" t="s">
        <v>2515</v>
      </c>
      <c r="E1826" s="82" t="s">
        <v>1430</v>
      </c>
      <c r="F1826" s="82" t="s">
        <v>1431</v>
      </c>
      <c r="G1826" s="82" t="s">
        <v>1423</v>
      </c>
    </row>
    <row r="1827" spans="1:7" x14ac:dyDescent="0.15">
      <c r="A1827" s="82">
        <v>1826</v>
      </c>
      <c r="B1827" s="82" t="s">
        <v>2492</v>
      </c>
      <c r="C1827" s="82" t="s">
        <v>2514</v>
      </c>
      <c r="D1827" s="82" t="s">
        <v>2515</v>
      </c>
      <c r="E1827" s="82" t="s">
        <v>2516</v>
      </c>
      <c r="F1827" s="82" t="s">
        <v>2517</v>
      </c>
      <c r="G1827" s="82" t="s">
        <v>2507</v>
      </c>
    </row>
    <row r="1828" spans="1:7" x14ac:dyDescent="0.15">
      <c r="A1828" s="82">
        <v>1827</v>
      </c>
      <c r="B1828" s="82" t="s">
        <v>2492</v>
      </c>
      <c r="C1828" s="82" t="s">
        <v>2514</v>
      </c>
      <c r="D1828" s="82" t="s">
        <v>2515</v>
      </c>
      <c r="E1828" s="82" t="s">
        <v>736</v>
      </c>
      <c r="F1828" s="82" t="s">
        <v>737</v>
      </c>
      <c r="G1828" s="82" t="s">
        <v>738</v>
      </c>
    </row>
    <row r="1829" spans="1:7" x14ac:dyDescent="0.15">
      <c r="A1829" s="82">
        <v>1828</v>
      </c>
      <c r="B1829" s="82" t="s">
        <v>2492</v>
      </c>
      <c r="C1829" s="82" t="s">
        <v>2514</v>
      </c>
      <c r="D1829" s="82" t="s">
        <v>2515</v>
      </c>
      <c r="E1829" s="82" t="s">
        <v>739</v>
      </c>
      <c r="F1829" s="82" t="s">
        <v>740</v>
      </c>
      <c r="G1829" s="82" t="s">
        <v>741</v>
      </c>
    </row>
    <row r="1830" spans="1:7" x14ac:dyDescent="0.15">
      <c r="A1830" s="82">
        <v>1829</v>
      </c>
      <c r="B1830" s="82" t="s">
        <v>2518</v>
      </c>
      <c r="C1830" s="82" t="s">
        <v>2520</v>
      </c>
      <c r="D1830" s="82" t="s">
        <v>2521</v>
      </c>
      <c r="E1830" s="82" t="s">
        <v>726</v>
      </c>
      <c r="F1830" s="82" t="s">
        <v>727</v>
      </c>
      <c r="G1830" s="82" t="s">
        <v>728</v>
      </c>
    </row>
    <row r="1831" spans="1:7" x14ac:dyDescent="0.15">
      <c r="A1831" s="82">
        <v>1830</v>
      </c>
      <c r="B1831" s="82" t="s">
        <v>2518</v>
      </c>
      <c r="C1831" s="82" t="s">
        <v>2520</v>
      </c>
      <c r="D1831" s="82" t="s">
        <v>2521</v>
      </c>
      <c r="E1831" s="82" t="s">
        <v>2522</v>
      </c>
      <c r="F1831" s="82" t="s">
        <v>2523</v>
      </c>
      <c r="G1831" s="82" t="s">
        <v>2524</v>
      </c>
    </row>
    <row r="1832" spans="1:7" x14ac:dyDescent="0.15">
      <c r="A1832" s="82">
        <v>1831</v>
      </c>
      <c r="B1832" s="82" t="s">
        <v>2518</v>
      </c>
      <c r="C1832" s="82" t="s">
        <v>2520</v>
      </c>
      <c r="D1832" s="82" t="s">
        <v>2521</v>
      </c>
      <c r="E1832" s="82" t="s">
        <v>736</v>
      </c>
      <c r="F1832" s="82" t="s">
        <v>737</v>
      </c>
      <c r="G1832" s="82" t="s">
        <v>738</v>
      </c>
    </row>
    <row r="1833" spans="1:7" x14ac:dyDescent="0.15">
      <c r="A1833" s="82">
        <v>1832</v>
      </c>
      <c r="B1833" s="82" t="s">
        <v>2518</v>
      </c>
      <c r="C1833" s="82" t="s">
        <v>2520</v>
      </c>
      <c r="D1833" s="82" t="s">
        <v>2521</v>
      </c>
      <c r="E1833" s="82" t="s">
        <v>739</v>
      </c>
      <c r="F1833" s="82" t="s">
        <v>740</v>
      </c>
      <c r="G1833" s="82" t="s">
        <v>741</v>
      </c>
    </row>
    <row r="1834" spans="1:7" x14ac:dyDescent="0.15">
      <c r="A1834" s="82">
        <v>1833</v>
      </c>
      <c r="B1834" s="82" t="s">
        <v>2525</v>
      </c>
      <c r="C1834" s="82" t="s">
        <v>2527</v>
      </c>
      <c r="D1834" s="82" t="s">
        <v>2528</v>
      </c>
      <c r="E1834" s="82" t="s">
        <v>2529</v>
      </c>
      <c r="F1834" s="82" t="s">
        <v>2530</v>
      </c>
      <c r="G1834" s="82" t="s">
        <v>1719</v>
      </c>
    </row>
    <row r="1835" spans="1:7" x14ac:dyDescent="0.15">
      <c r="A1835" s="82">
        <v>1834</v>
      </c>
      <c r="B1835" s="82" t="s">
        <v>2525</v>
      </c>
      <c r="C1835" s="82" t="s">
        <v>2527</v>
      </c>
      <c r="D1835" s="82" t="s">
        <v>2528</v>
      </c>
      <c r="E1835" s="82" t="s">
        <v>843</v>
      </c>
      <c r="F1835" s="82" t="s">
        <v>844</v>
      </c>
      <c r="G1835" s="82" t="s">
        <v>845</v>
      </c>
    </row>
    <row r="1836" spans="1:7" x14ac:dyDescent="0.15">
      <c r="A1836" s="82">
        <v>1835</v>
      </c>
      <c r="B1836" s="82" t="s">
        <v>2525</v>
      </c>
      <c r="C1836" s="82" t="s">
        <v>2527</v>
      </c>
      <c r="D1836" s="82" t="s">
        <v>2528</v>
      </c>
      <c r="E1836" s="82" t="s">
        <v>726</v>
      </c>
      <c r="F1836" s="82" t="s">
        <v>727</v>
      </c>
      <c r="G1836" s="82" t="s">
        <v>728</v>
      </c>
    </row>
    <row r="1837" spans="1:7" x14ac:dyDescent="0.15">
      <c r="A1837" s="82">
        <v>1836</v>
      </c>
      <c r="B1837" s="82" t="s">
        <v>2525</v>
      </c>
      <c r="C1837" s="82" t="s">
        <v>2527</v>
      </c>
      <c r="D1837" s="82" t="s">
        <v>2528</v>
      </c>
      <c r="E1837" s="82" t="s">
        <v>1207</v>
      </c>
      <c r="F1837" s="82" t="s">
        <v>1208</v>
      </c>
      <c r="G1837" s="82" t="s">
        <v>1156</v>
      </c>
    </row>
    <row r="1838" spans="1:7" x14ac:dyDescent="0.15">
      <c r="A1838" s="82">
        <v>1837</v>
      </c>
      <c r="B1838" s="82" t="s">
        <v>2525</v>
      </c>
      <c r="C1838" s="82" t="s">
        <v>2527</v>
      </c>
      <c r="D1838" s="82" t="s">
        <v>2528</v>
      </c>
      <c r="E1838" s="82" t="s">
        <v>2531</v>
      </c>
      <c r="F1838" s="82" t="s">
        <v>2532</v>
      </c>
      <c r="G1838" s="82" t="s">
        <v>1719</v>
      </c>
    </row>
    <row r="1839" spans="1:7" x14ac:dyDescent="0.15">
      <c r="A1839" s="82">
        <v>1838</v>
      </c>
      <c r="B1839" s="82" t="s">
        <v>2525</v>
      </c>
      <c r="C1839" s="82" t="s">
        <v>2527</v>
      </c>
      <c r="D1839" s="82" t="s">
        <v>2528</v>
      </c>
      <c r="E1839" s="82" t="s">
        <v>2533</v>
      </c>
      <c r="F1839" s="82" t="s">
        <v>2534</v>
      </c>
      <c r="G1839" s="82" t="s">
        <v>1719</v>
      </c>
    </row>
    <row r="1840" spans="1:7" x14ac:dyDescent="0.15">
      <c r="A1840" s="82">
        <v>1839</v>
      </c>
      <c r="B1840" s="82" t="s">
        <v>2525</v>
      </c>
      <c r="C1840" s="82" t="s">
        <v>2527</v>
      </c>
      <c r="D1840" s="82" t="s">
        <v>2528</v>
      </c>
      <c r="E1840" s="82" t="s">
        <v>736</v>
      </c>
      <c r="F1840" s="82" t="s">
        <v>737</v>
      </c>
      <c r="G1840" s="82" t="s">
        <v>738</v>
      </c>
    </row>
    <row r="1841" spans="1:7" x14ac:dyDescent="0.15">
      <c r="A1841" s="82">
        <v>1840</v>
      </c>
      <c r="B1841" s="82" t="s">
        <v>2525</v>
      </c>
      <c r="C1841" s="82" t="s">
        <v>2527</v>
      </c>
      <c r="D1841" s="82" t="s">
        <v>2528</v>
      </c>
      <c r="E1841" s="82" t="s">
        <v>739</v>
      </c>
      <c r="F1841" s="82" t="s">
        <v>740</v>
      </c>
      <c r="G1841" s="82" t="s">
        <v>741</v>
      </c>
    </row>
    <row r="1842" spans="1:7" x14ac:dyDescent="0.15">
      <c r="A1842" s="82">
        <v>1841</v>
      </c>
      <c r="B1842" s="82" t="s">
        <v>2525</v>
      </c>
      <c r="C1842" s="82" t="s">
        <v>2535</v>
      </c>
      <c r="D1842" s="82" t="s">
        <v>2536</v>
      </c>
      <c r="E1842" s="82" t="s">
        <v>726</v>
      </c>
      <c r="F1842" s="82" t="s">
        <v>727</v>
      </c>
      <c r="G1842" s="82" t="s">
        <v>728</v>
      </c>
    </row>
    <row r="1843" spans="1:7" x14ac:dyDescent="0.15">
      <c r="A1843" s="82">
        <v>1842</v>
      </c>
      <c r="B1843" s="82" t="s">
        <v>2525</v>
      </c>
      <c r="C1843" s="82" t="s">
        <v>2535</v>
      </c>
      <c r="D1843" s="82" t="s">
        <v>2536</v>
      </c>
      <c r="E1843" s="82" t="s">
        <v>2537</v>
      </c>
      <c r="F1843" s="82" t="s">
        <v>2538</v>
      </c>
      <c r="G1843" s="82" t="s">
        <v>1719</v>
      </c>
    </row>
    <row r="1844" spans="1:7" x14ac:dyDescent="0.15">
      <c r="A1844" s="82">
        <v>1843</v>
      </c>
      <c r="B1844" s="82" t="s">
        <v>2525</v>
      </c>
      <c r="C1844" s="82" t="s">
        <v>2535</v>
      </c>
      <c r="D1844" s="82" t="s">
        <v>2536</v>
      </c>
      <c r="E1844" s="82" t="s">
        <v>736</v>
      </c>
      <c r="F1844" s="82" t="s">
        <v>737</v>
      </c>
      <c r="G1844" s="82" t="s">
        <v>738</v>
      </c>
    </row>
    <row r="1845" spans="1:7" x14ac:dyDescent="0.15">
      <c r="A1845" s="82">
        <v>1844</v>
      </c>
      <c r="B1845" s="82" t="s">
        <v>2525</v>
      </c>
      <c r="C1845" s="82" t="s">
        <v>2535</v>
      </c>
      <c r="D1845" s="82" t="s">
        <v>2536</v>
      </c>
      <c r="E1845" s="82" t="s">
        <v>739</v>
      </c>
      <c r="F1845" s="82" t="s">
        <v>740</v>
      </c>
      <c r="G1845" s="82" t="s">
        <v>741</v>
      </c>
    </row>
    <row r="1846" spans="1:7" x14ac:dyDescent="0.15">
      <c r="A1846" s="82">
        <v>1845</v>
      </c>
      <c r="B1846" s="82" t="s">
        <v>2525</v>
      </c>
      <c r="C1846" s="82" t="s">
        <v>2539</v>
      </c>
      <c r="D1846" s="82" t="s">
        <v>2540</v>
      </c>
      <c r="E1846" s="82" t="s">
        <v>726</v>
      </c>
      <c r="F1846" s="82" t="s">
        <v>727</v>
      </c>
      <c r="G1846" s="82" t="s">
        <v>728</v>
      </c>
    </row>
    <row r="1847" spans="1:7" x14ac:dyDescent="0.15">
      <c r="A1847" s="82">
        <v>1846</v>
      </c>
      <c r="B1847" s="82" t="s">
        <v>2525</v>
      </c>
      <c r="C1847" s="82" t="s">
        <v>2539</v>
      </c>
      <c r="D1847" s="82" t="s">
        <v>2540</v>
      </c>
      <c r="E1847" s="82" t="s">
        <v>2541</v>
      </c>
      <c r="F1847" s="82" t="s">
        <v>2542</v>
      </c>
      <c r="G1847" s="82" t="s">
        <v>2543</v>
      </c>
    </row>
    <row r="1848" spans="1:7" x14ac:dyDescent="0.15">
      <c r="A1848" s="82">
        <v>1847</v>
      </c>
      <c r="B1848" s="82" t="s">
        <v>2525</v>
      </c>
      <c r="C1848" s="82" t="s">
        <v>2539</v>
      </c>
      <c r="D1848" s="82" t="s">
        <v>2540</v>
      </c>
      <c r="E1848" s="82" t="s">
        <v>2544</v>
      </c>
      <c r="F1848" s="82" t="s">
        <v>2545</v>
      </c>
      <c r="G1848" s="82" t="s">
        <v>1719</v>
      </c>
    </row>
    <row r="1849" spans="1:7" x14ac:dyDescent="0.15">
      <c r="A1849" s="82">
        <v>1848</v>
      </c>
      <c r="B1849" s="82" t="s">
        <v>2525</v>
      </c>
      <c r="C1849" s="82" t="s">
        <v>2539</v>
      </c>
      <c r="D1849" s="82" t="s">
        <v>2540</v>
      </c>
      <c r="E1849" s="82" t="s">
        <v>2546</v>
      </c>
      <c r="F1849" s="82" t="s">
        <v>2547</v>
      </c>
      <c r="G1849" s="82" t="s">
        <v>1719</v>
      </c>
    </row>
    <row r="1850" spans="1:7" x14ac:dyDescent="0.15">
      <c r="A1850" s="82">
        <v>1849</v>
      </c>
      <c r="B1850" s="82" t="s">
        <v>2525</v>
      </c>
      <c r="C1850" s="82" t="s">
        <v>2539</v>
      </c>
      <c r="D1850" s="82" t="s">
        <v>2540</v>
      </c>
      <c r="E1850" s="82" t="s">
        <v>736</v>
      </c>
      <c r="F1850" s="82" t="s">
        <v>737</v>
      </c>
      <c r="G1850" s="82" t="s">
        <v>738</v>
      </c>
    </row>
    <row r="1851" spans="1:7" x14ac:dyDescent="0.15">
      <c r="A1851" s="82">
        <v>1850</v>
      </c>
      <c r="B1851" s="82" t="s">
        <v>2525</v>
      </c>
      <c r="C1851" s="82" t="s">
        <v>2539</v>
      </c>
      <c r="D1851" s="82" t="s">
        <v>2540</v>
      </c>
      <c r="E1851" s="82" t="s">
        <v>739</v>
      </c>
      <c r="F1851" s="82" t="s">
        <v>740</v>
      </c>
      <c r="G1851" s="82" t="s">
        <v>741</v>
      </c>
    </row>
    <row r="1852" spans="1:7" x14ac:dyDescent="0.15">
      <c r="A1852" s="82">
        <v>1851</v>
      </c>
      <c r="B1852" s="82" t="s">
        <v>2525</v>
      </c>
      <c r="C1852" s="82" t="s">
        <v>2548</v>
      </c>
      <c r="D1852" s="82" t="s">
        <v>2549</v>
      </c>
      <c r="E1852" s="82" t="s">
        <v>726</v>
      </c>
      <c r="F1852" s="82" t="s">
        <v>727</v>
      </c>
      <c r="G1852" s="82" t="s">
        <v>728</v>
      </c>
    </row>
    <row r="1853" spans="1:7" x14ac:dyDescent="0.15">
      <c r="A1853" s="82">
        <v>1852</v>
      </c>
      <c r="B1853" s="82" t="s">
        <v>2525</v>
      </c>
      <c r="C1853" s="82" t="s">
        <v>2548</v>
      </c>
      <c r="D1853" s="82" t="s">
        <v>2549</v>
      </c>
      <c r="E1853" s="82" t="s">
        <v>2533</v>
      </c>
      <c r="F1853" s="82" t="s">
        <v>2534</v>
      </c>
      <c r="G1853" s="82" t="s">
        <v>1719</v>
      </c>
    </row>
    <row r="1854" spans="1:7" x14ac:dyDescent="0.15">
      <c r="A1854" s="82">
        <v>1853</v>
      </c>
      <c r="B1854" s="82" t="s">
        <v>2525</v>
      </c>
      <c r="C1854" s="82" t="s">
        <v>2548</v>
      </c>
      <c r="D1854" s="82" t="s">
        <v>2549</v>
      </c>
      <c r="E1854" s="82" t="s">
        <v>736</v>
      </c>
      <c r="F1854" s="82" t="s">
        <v>737</v>
      </c>
      <c r="G1854" s="82" t="s">
        <v>738</v>
      </c>
    </row>
    <row r="1855" spans="1:7" x14ac:dyDescent="0.15">
      <c r="A1855" s="82">
        <v>1854</v>
      </c>
      <c r="B1855" s="82" t="s">
        <v>2525</v>
      </c>
      <c r="C1855" s="82" t="s">
        <v>2548</v>
      </c>
      <c r="D1855" s="82" t="s">
        <v>2549</v>
      </c>
      <c r="E1855" s="82" t="s">
        <v>739</v>
      </c>
      <c r="F1855" s="82" t="s">
        <v>740</v>
      </c>
      <c r="G1855" s="82" t="s">
        <v>741</v>
      </c>
    </row>
    <row r="1856" spans="1:7" x14ac:dyDescent="0.15">
      <c r="A1856" s="82">
        <v>1855</v>
      </c>
      <c r="B1856" s="82" t="s">
        <v>2525</v>
      </c>
      <c r="C1856" s="82" t="s">
        <v>2550</v>
      </c>
      <c r="D1856" s="82" t="s">
        <v>2551</v>
      </c>
      <c r="E1856" s="82" t="s">
        <v>726</v>
      </c>
      <c r="F1856" s="82" t="s">
        <v>727</v>
      </c>
      <c r="G1856" s="82" t="s">
        <v>728</v>
      </c>
    </row>
    <row r="1857" spans="1:7" x14ac:dyDescent="0.15">
      <c r="A1857" s="82">
        <v>1856</v>
      </c>
      <c r="B1857" s="82" t="s">
        <v>2525</v>
      </c>
      <c r="C1857" s="82" t="s">
        <v>2550</v>
      </c>
      <c r="D1857" s="82" t="s">
        <v>2551</v>
      </c>
      <c r="E1857" s="82" t="s">
        <v>2552</v>
      </c>
      <c r="F1857" s="82" t="s">
        <v>2553</v>
      </c>
      <c r="G1857" s="82" t="s">
        <v>1719</v>
      </c>
    </row>
    <row r="1858" spans="1:7" x14ac:dyDescent="0.15">
      <c r="A1858" s="82">
        <v>1857</v>
      </c>
      <c r="B1858" s="82" t="s">
        <v>2525</v>
      </c>
      <c r="C1858" s="82" t="s">
        <v>2550</v>
      </c>
      <c r="D1858" s="82" t="s">
        <v>2551</v>
      </c>
      <c r="E1858" s="82" t="s">
        <v>736</v>
      </c>
      <c r="F1858" s="82" t="s">
        <v>737</v>
      </c>
      <c r="G1858" s="82" t="s">
        <v>738</v>
      </c>
    </row>
    <row r="1859" spans="1:7" x14ac:dyDescent="0.15">
      <c r="A1859" s="82">
        <v>1858</v>
      </c>
      <c r="B1859" s="82" t="s">
        <v>2525</v>
      </c>
      <c r="C1859" s="82" t="s">
        <v>2550</v>
      </c>
      <c r="D1859" s="82" t="s">
        <v>2551</v>
      </c>
      <c r="E1859" s="82" t="s">
        <v>739</v>
      </c>
      <c r="F1859" s="82" t="s">
        <v>740</v>
      </c>
      <c r="G1859" s="82" t="s">
        <v>741</v>
      </c>
    </row>
    <row r="1860" spans="1:7" x14ac:dyDescent="0.15">
      <c r="A1860" s="82">
        <v>1859</v>
      </c>
      <c r="B1860" s="82" t="s">
        <v>2525</v>
      </c>
      <c r="C1860" s="82" t="s">
        <v>2554</v>
      </c>
      <c r="D1860" s="82" t="s">
        <v>2555</v>
      </c>
      <c r="E1860" s="82" t="s">
        <v>726</v>
      </c>
      <c r="F1860" s="82" t="s">
        <v>727</v>
      </c>
      <c r="G1860" s="82" t="s">
        <v>728</v>
      </c>
    </row>
    <row r="1861" spans="1:7" x14ac:dyDescent="0.15">
      <c r="A1861" s="82">
        <v>1860</v>
      </c>
      <c r="B1861" s="82" t="s">
        <v>2525</v>
      </c>
      <c r="C1861" s="82" t="s">
        <v>2554</v>
      </c>
      <c r="D1861" s="82" t="s">
        <v>2555</v>
      </c>
      <c r="E1861" s="82" t="s">
        <v>2556</v>
      </c>
      <c r="F1861" s="82" t="s">
        <v>2557</v>
      </c>
      <c r="G1861" s="82" t="s">
        <v>1719</v>
      </c>
    </row>
    <row r="1862" spans="1:7" x14ac:dyDescent="0.15">
      <c r="A1862" s="82">
        <v>1861</v>
      </c>
      <c r="B1862" s="82" t="s">
        <v>2525</v>
      </c>
      <c r="C1862" s="82" t="s">
        <v>2554</v>
      </c>
      <c r="D1862" s="82" t="s">
        <v>2555</v>
      </c>
      <c r="E1862" s="82" t="s">
        <v>736</v>
      </c>
      <c r="F1862" s="82" t="s">
        <v>737</v>
      </c>
      <c r="G1862" s="82" t="s">
        <v>738</v>
      </c>
    </row>
    <row r="1863" spans="1:7" x14ac:dyDescent="0.15">
      <c r="A1863" s="82">
        <v>1862</v>
      </c>
      <c r="B1863" s="82" t="s">
        <v>2525</v>
      </c>
      <c r="C1863" s="82" t="s">
        <v>2554</v>
      </c>
      <c r="D1863" s="82" t="s">
        <v>2555</v>
      </c>
      <c r="E1863" s="82" t="s">
        <v>739</v>
      </c>
      <c r="F1863" s="82" t="s">
        <v>740</v>
      </c>
      <c r="G1863" s="82" t="s">
        <v>741</v>
      </c>
    </row>
    <row r="1864" spans="1:7" x14ac:dyDescent="0.15">
      <c r="A1864" s="82">
        <v>1863</v>
      </c>
      <c r="B1864" s="82" t="s">
        <v>2525</v>
      </c>
      <c r="C1864" s="82" t="s">
        <v>2558</v>
      </c>
      <c r="D1864" s="82" t="s">
        <v>2559</v>
      </c>
      <c r="E1864" s="82" t="s">
        <v>726</v>
      </c>
      <c r="F1864" s="82" t="s">
        <v>727</v>
      </c>
      <c r="G1864" s="82" t="s">
        <v>728</v>
      </c>
    </row>
    <row r="1865" spans="1:7" x14ac:dyDescent="0.15">
      <c r="A1865" s="82">
        <v>1864</v>
      </c>
      <c r="B1865" s="82" t="s">
        <v>2525</v>
      </c>
      <c r="C1865" s="82" t="s">
        <v>2558</v>
      </c>
      <c r="D1865" s="82" t="s">
        <v>2559</v>
      </c>
      <c r="E1865" s="82" t="s">
        <v>2560</v>
      </c>
      <c r="F1865" s="82" t="s">
        <v>2561</v>
      </c>
      <c r="G1865" s="82" t="s">
        <v>1719</v>
      </c>
    </row>
    <row r="1866" spans="1:7" x14ac:dyDescent="0.15">
      <c r="A1866" s="82">
        <v>1865</v>
      </c>
      <c r="B1866" s="82" t="s">
        <v>2525</v>
      </c>
      <c r="C1866" s="82" t="s">
        <v>2558</v>
      </c>
      <c r="D1866" s="82" t="s">
        <v>2559</v>
      </c>
      <c r="E1866" s="82" t="s">
        <v>2546</v>
      </c>
      <c r="F1866" s="82" t="s">
        <v>2547</v>
      </c>
      <c r="G1866" s="82" t="s">
        <v>1719</v>
      </c>
    </row>
    <row r="1867" spans="1:7" x14ac:dyDescent="0.15">
      <c r="A1867" s="82">
        <v>1866</v>
      </c>
      <c r="B1867" s="82" t="s">
        <v>2525</v>
      </c>
      <c r="C1867" s="82" t="s">
        <v>2558</v>
      </c>
      <c r="D1867" s="82" t="s">
        <v>2559</v>
      </c>
      <c r="E1867" s="82" t="s">
        <v>736</v>
      </c>
      <c r="F1867" s="82" t="s">
        <v>737</v>
      </c>
      <c r="G1867" s="82" t="s">
        <v>738</v>
      </c>
    </row>
    <row r="1868" spans="1:7" x14ac:dyDescent="0.15">
      <c r="A1868" s="82">
        <v>1867</v>
      </c>
      <c r="B1868" s="82" t="s">
        <v>2525</v>
      </c>
      <c r="C1868" s="82" t="s">
        <v>2558</v>
      </c>
      <c r="D1868" s="82" t="s">
        <v>2559</v>
      </c>
      <c r="E1868" s="82" t="s">
        <v>739</v>
      </c>
      <c r="F1868" s="82" t="s">
        <v>740</v>
      </c>
      <c r="G1868" s="82" t="s">
        <v>741</v>
      </c>
    </row>
    <row r="1869" spans="1:7" x14ac:dyDescent="0.15">
      <c r="A1869" s="82">
        <v>1868</v>
      </c>
      <c r="B1869" s="82" t="s">
        <v>2525</v>
      </c>
      <c r="C1869" s="82" t="s">
        <v>2562</v>
      </c>
      <c r="D1869" s="82" t="s">
        <v>2563</v>
      </c>
      <c r="E1869" s="82" t="s">
        <v>726</v>
      </c>
      <c r="F1869" s="82" t="s">
        <v>727</v>
      </c>
      <c r="G1869" s="82" t="s">
        <v>728</v>
      </c>
    </row>
    <row r="1870" spans="1:7" x14ac:dyDescent="0.15">
      <c r="A1870" s="82">
        <v>1869</v>
      </c>
      <c r="B1870" s="82" t="s">
        <v>2525</v>
      </c>
      <c r="C1870" s="82" t="s">
        <v>2562</v>
      </c>
      <c r="D1870" s="82" t="s">
        <v>2563</v>
      </c>
      <c r="E1870" s="82" t="s">
        <v>2533</v>
      </c>
      <c r="F1870" s="82" t="s">
        <v>2534</v>
      </c>
      <c r="G1870" s="82" t="s">
        <v>1719</v>
      </c>
    </row>
    <row r="1871" spans="1:7" x14ac:dyDescent="0.15">
      <c r="A1871" s="82">
        <v>1870</v>
      </c>
      <c r="B1871" s="82" t="s">
        <v>2525</v>
      </c>
      <c r="C1871" s="82" t="s">
        <v>2562</v>
      </c>
      <c r="D1871" s="82" t="s">
        <v>2563</v>
      </c>
      <c r="E1871" s="82" t="s">
        <v>736</v>
      </c>
      <c r="F1871" s="82" t="s">
        <v>737</v>
      </c>
      <c r="G1871" s="82" t="s">
        <v>738</v>
      </c>
    </row>
    <row r="1872" spans="1:7" x14ac:dyDescent="0.15">
      <c r="A1872" s="82">
        <v>1871</v>
      </c>
      <c r="B1872" s="82" t="s">
        <v>2525</v>
      </c>
      <c r="C1872" s="82" t="s">
        <v>2562</v>
      </c>
      <c r="D1872" s="82" t="s">
        <v>2563</v>
      </c>
      <c r="E1872" s="82" t="s">
        <v>739</v>
      </c>
      <c r="F1872" s="82" t="s">
        <v>740</v>
      </c>
      <c r="G1872" s="82" t="s">
        <v>741</v>
      </c>
    </row>
    <row r="1873" spans="1:7" x14ac:dyDescent="0.15">
      <c r="A1873" s="82">
        <v>1872</v>
      </c>
      <c r="B1873" s="82" t="s">
        <v>2564</v>
      </c>
      <c r="C1873" s="82" t="s">
        <v>2566</v>
      </c>
      <c r="D1873" s="82" t="s">
        <v>2567</v>
      </c>
      <c r="E1873" s="82" t="s">
        <v>726</v>
      </c>
      <c r="F1873" s="82" t="s">
        <v>727</v>
      </c>
      <c r="G1873" s="82" t="s">
        <v>728</v>
      </c>
    </row>
    <row r="1874" spans="1:7" x14ac:dyDescent="0.15">
      <c r="A1874" s="82">
        <v>1873</v>
      </c>
      <c r="B1874" s="82" t="s">
        <v>2564</v>
      </c>
      <c r="C1874" s="82" t="s">
        <v>2566</v>
      </c>
      <c r="D1874" s="82" t="s">
        <v>2567</v>
      </c>
      <c r="E1874" s="82" t="s">
        <v>2568</v>
      </c>
      <c r="F1874" s="82" t="s">
        <v>2569</v>
      </c>
      <c r="G1874" s="82" t="s">
        <v>2570</v>
      </c>
    </row>
    <row r="1875" spans="1:7" x14ac:dyDescent="0.15">
      <c r="A1875" s="82">
        <v>1874</v>
      </c>
      <c r="B1875" s="82" t="s">
        <v>2564</v>
      </c>
      <c r="C1875" s="82" t="s">
        <v>2566</v>
      </c>
      <c r="D1875" s="82" t="s">
        <v>2567</v>
      </c>
      <c r="E1875" s="82" t="s">
        <v>736</v>
      </c>
      <c r="F1875" s="82" t="s">
        <v>737</v>
      </c>
      <c r="G1875" s="82" t="s">
        <v>738</v>
      </c>
    </row>
    <row r="1876" spans="1:7" x14ac:dyDescent="0.15">
      <c r="A1876" s="82">
        <v>1875</v>
      </c>
      <c r="B1876" s="82" t="s">
        <v>2564</v>
      </c>
      <c r="C1876" s="82" t="s">
        <v>2566</v>
      </c>
      <c r="D1876" s="82" t="s">
        <v>2567</v>
      </c>
      <c r="E1876" s="82" t="s">
        <v>739</v>
      </c>
      <c r="F1876" s="82" t="s">
        <v>740</v>
      </c>
      <c r="G1876" s="82" t="s">
        <v>741</v>
      </c>
    </row>
    <row r="1877" spans="1:7" x14ac:dyDescent="0.15">
      <c r="A1877" s="82">
        <v>1876</v>
      </c>
      <c r="B1877" s="82" t="s">
        <v>2564</v>
      </c>
      <c r="C1877" s="82" t="s">
        <v>2571</v>
      </c>
      <c r="D1877" s="82" t="s">
        <v>2572</v>
      </c>
      <c r="E1877" s="82" t="s">
        <v>726</v>
      </c>
      <c r="F1877" s="82" t="s">
        <v>727</v>
      </c>
      <c r="G1877" s="82" t="s">
        <v>728</v>
      </c>
    </row>
    <row r="1878" spans="1:7" x14ac:dyDescent="0.15">
      <c r="A1878" s="82">
        <v>1877</v>
      </c>
      <c r="B1878" s="82" t="s">
        <v>2564</v>
      </c>
      <c r="C1878" s="82" t="s">
        <v>2571</v>
      </c>
      <c r="D1878" s="82" t="s">
        <v>2572</v>
      </c>
      <c r="E1878" s="82" t="s">
        <v>736</v>
      </c>
      <c r="F1878" s="82" t="s">
        <v>737</v>
      </c>
      <c r="G1878" s="82" t="s">
        <v>738</v>
      </c>
    </row>
    <row r="1879" spans="1:7" x14ac:dyDescent="0.15">
      <c r="A1879" s="82">
        <v>1878</v>
      </c>
      <c r="B1879" s="82" t="s">
        <v>2564</v>
      </c>
      <c r="C1879" s="82" t="s">
        <v>2571</v>
      </c>
      <c r="D1879" s="82" t="s">
        <v>2572</v>
      </c>
      <c r="E1879" s="82" t="s">
        <v>739</v>
      </c>
      <c r="F1879" s="82" t="s">
        <v>740</v>
      </c>
      <c r="G1879" s="82" t="s">
        <v>741</v>
      </c>
    </row>
    <row r="1880" spans="1:7" x14ac:dyDescent="0.15">
      <c r="A1880" s="82">
        <v>1879</v>
      </c>
      <c r="B1880" s="82" t="s">
        <v>2564</v>
      </c>
      <c r="C1880" s="82" t="s">
        <v>2573</v>
      </c>
      <c r="D1880" s="82" t="s">
        <v>2574</v>
      </c>
      <c r="E1880" s="82" t="s">
        <v>843</v>
      </c>
      <c r="F1880" s="82" t="s">
        <v>844</v>
      </c>
      <c r="G1880" s="82" t="s">
        <v>845</v>
      </c>
    </row>
    <row r="1881" spans="1:7" x14ac:dyDescent="0.15">
      <c r="A1881" s="82">
        <v>1880</v>
      </c>
      <c r="B1881" s="82" t="s">
        <v>2564</v>
      </c>
      <c r="C1881" s="82" t="s">
        <v>2573</v>
      </c>
      <c r="D1881" s="82" t="s">
        <v>2574</v>
      </c>
      <c r="E1881" s="82" t="s">
        <v>726</v>
      </c>
      <c r="F1881" s="82" t="s">
        <v>727</v>
      </c>
      <c r="G1881" s="82" t="s">
        <v>728</v>
      </c>
    </row>
    <row r="1882" spans="1:7" x14ac:dyDescent="0.15">
      <c r="A1882" s="82">
        <v>1881</v>
      </c>
      <c r="B1882" s="82" t="s">
        <v>2564</v>
      </c>
      <c r="C1882" s="82" t="s">
        <v>2573</v>
      </c>
      <c r="D1882" s="82" t="s">
        <v>2574</v>
      </c>
      <c r="E1882" s="82" t="s">
        <v>2575</v>
      </c>
      <c r="F1882" s="82" t="s">
        <v>2576</v>
      </c>
      <c r="G1882" s="82" t="s">
        <v>2570</v>
      </c>
    </row>
    <row r="1883" spans="1:7" x14ac:dyDescent="0.15">
      <c r="A1883" s="82">
        <v>1882</v>
      </c>
      <c r="B1883" s="82" t="s">
        <v>2564</v>
      </c>
      <c r="C1883" s="82" t="s">
        <v>2573</v>
      </c>
      <c r="D1883" s="82" t="s">
        <v>2574</v>
      </c>
      <c r="E1883" s="82" t="s">
        <v>2577</v>
      </c>
      <c r="F1883" s="82" t="s">
        <v>2578</v>
      </c>
      <c r="G1883" s="82" t="s">
        <v>2570</v>
      </c>
    </row>
    <row r="1884" spans="1:7" x14ac:dyDescent="0.15">
      <c r="A1884" s="82">
        <v>1883</v>
      </c>
      <c r="B1884" s="82" t="s">
        <v>2564</v>
      </c>
      <c r="C1884" s="82" t="s">
        <v>2573</v>
      </c>
      <c r="D1884" s="82" t="s">
        <v>2574</v>
      </c>
      <c r="E1884" s="82" t="s">
        <v>776</v>
      </c>
      <c r="F1884" s="82" t="s">
        <v>777</v>
      </c>
      <c r="G1884" s="82" t="s">
        <v>778</v>
      </c>
    </row>
    <row r="1885" spans="1:7" x14ac:dyDescent="0.15">
      <c r="A1885" s="82">
        <v>1884</v>
      </c>
      <c r="B1885" s="82" t="s">
        <v>2564</v>
      </c>
      <c r="C1885" s="82" t="s">
        <v>2573</v>
      </c>
      <c r="D1885" s="82" t="s">
        <v>2574</v>
      </c>
      <c r="E1885" s="82" t="s">
        <v>2328</v>
      </c>
      <c r="F1885" s="82" t="s">
        <v>2579</v>
      </c>
      <c r="G1885" s="82" t="s">
        <v>2570</v>
      </c>
    </row>
    <row r="1886" spans="1:7" x14ac:dyDescent="0.15">
      <c r="A1886" s="82">
        <v>1885</v>
      </c>
      <c r="B1886" s="82" t="s">
        <v>2564</v>
      </c>
      <c r="C1886" s="82" t="s">
        <v>2573</v>
      </c>
      <c r="D1886" s="82" t="s">
        <v>2574</v>
      </c>
      <c r="E1886" s="82" t="s">
        <v>2580</v>
      </c>
      <c r="F1886" s="82" t="s">
        <v>2581</v>
      </c>
      <c r="G1886" s="82" t="s">
        <v>2570</v>
      </c>
    </row>
    <row r="1887" spans="1:7" x14ac:dyDescent="0.15">
      <c r="A1887" s="82">
        <v>1886</v>
      </c>
      <c r="B1887" s="82" t="s">
        <v>2564</v>
      </c>
      <c r="C1887" s="82" t="s">
        <v>2573</v>
      </c>
      <c r="D1887" s="82" t="s">
        <v>2574</v>
      </c>
      <c r="E1887" s="82" t="s">
        <v>736</v>
      </c>
      <c r="F1887" s="82" t="s">
        <v>737</v>
      </c>
      <c r="G1887" s="82" t="s">
        <v>738</v>
      </c>
    </row>
    <row r="1888" spans="1:7" x14ac:dyDescent="0.15">
      <c r="A1888" s="82">
        <v>1887</v>
      </c>
      <c r="B1888" s="82" t="s">
        <v>2564</v>
      </c>
      <c r="C1888" s="82" t="s">
        <v>2573</v>
      </c>
      <c r="D1888" s="82" t="s">
        <v>2574</v>
      </c>
      <c r="E1888" s="82" t="s">
        <v>739</v>
      </c>
      <c r="F1888" s="82" t="s">
        <v>740</v>
      </c>
      <c r="G1888" s="82" t="s">
        <v>741</v>
      </c>
    </row>
    <row r="1889" spans="1:7" x14ac:dyDescent="0.15">
      <c r="A1889" s="82">
        <v>1888</v>
      </c>
      <c r="B1889" s="82" t="s">
        <v>2564</v>
      </c>
      <c r="C1889" s="82" t="s">
        <v>2582</v>
      </c>
      <c r="D1889" s="82" t="s">
        <v>2583</v>
      </c>
      <c r="E1889" s="82" t="s">
        <v>726</v>
      </c>
      <c r="F1889" s="82" t="s">
        <v>727</v>
      </c>
      <c r="G1889" s="82" t="s">
        <v>728</v>
      </c>
    </row>
    <row r="1890" spans="1:7" x14ac:dyDescent="0.15">
      <c r="A1890" s="82">
        <v>1889</v>
      </c>
      <c r="B1890" s="82" t="s">
        <v>2564</v>
      </c>
      <c r="C1890" s="82" t="s">
        <v>2582</v>
      </c>
      <c r="D1890" s="82" t="s">
        <v>2583</v>
      </c>
      <c r="E1890" s="82" t="s">
        <v>2584</v>
      </c>
      <c r="F1890" s="82" t="s">
        <v>2585</v>
      </c>
      <c r="G1890" s="82" t="s">
        <v>773</v>
      </c>
    </row>
    <row r="1891" spans="1:7" x14ac:dyDescent="0.15">
      <c r="A1891" s="82">
        <v>1890</v>
      </c>
      <c r="B1891" s="82" t="s">
        <v>2564</v>
      </c>
      <c r="C1891" s="82" t="s">
        <v>2582</v>
      </c>
      <c r="D1891" s="82" t="s">
        <v>2583</v>
      </c>
      <c r="E1891" s="82" t="s">
        <v>2580</v>
      </c>
      <c r="F1891" s="82" t="s">
        <v>2586</v>
      </c>
      <c r="G1891" s="82" t="s">
        <v>2570</v>
      </c>
    </row>
    <row r="1892" spans="1:7" x14ac:dyDescent="0.15">
      <c r="A1892" s="82">
        <v>1891</v>
      </c>
      <c r="B1892" s="82" t="s">
        <v>2564</v>
      </c>
      <c r="C1892" s="82" t="s">
        <v>2582</v>
      </c>
      <c r="D1892" s="82" t="s">
        <v>2583</v>
      </c>
      <c r="E1892" s="82" t="s">
        <v>2587</v>
      </c>
      <c r="F1892" s="82" t="s">
        <v>2588</v>
      </c>
      <c r="G1892" s="82" t="s">
        <v>2570</v>
      </c>
    </row>
    <row r="1893" spans="1:7" x14ac:dyDescent="0.15">
      <c r="A1893" s="82">
        <v>1892</v>
      </c>
      <c r="B1893" s="82" t="s">
        <v>2564</v>
      </c>
      <c r="C1893" s="82" t="s">
        <v>2582</v>
      </c>
      <c r="D1893" s="82" t="s">
        <v>2583</v>
      </c>
      <c r="E1893" s="82" t="s">
        <v>736</v>
      </c>
      <c r="F1893" s="82" t="s">
        <v>737</v>
      </c>
      <c r="G1893" s="82" t="s">
        <v>738</v>
      </c>
    </row>
    <row r="1894" spans="1:7" x14ac:dyDescent="0.15">
      <c r="A1894" s="82">
        <v>1893</v>
      </c>
      <c r="B1894" s="82" t="s">
        <v>2564</v>
      </c>
      <c r="C1894" s="82" t="s">
        <v>2582</v>
      </c>
      <c r="D1894" s="82" t="s">
        <v>2583</v>
      </c>
      <c r="E1894" s="82" t="s">
        <v>739</v>
      </c>
      <c r="F1894" s="82" t="s">
        <v>740</v>
      </c>
      <c r="G1894" s="82" t="s">
        <v>741</v>
      </c>
    </row>
    <row r="1895" spans="1:7" x14ac:dyDescent="0.15">
      <c r="A1895" s="82">
        <v>1894</v>
      </c>
      <c r="B1895" s="82" t="s">
        <v>2564</v>
      </c>
      <c r="C1895" s="82" t="s">
        <v>2589</v>
      </c>
      <c r="D1895" s="82" t="s">
        <v>2590</v>
      </c>
      <c r="E1895" s="82" t="s">
        <v>726</v>
      </c>
      <c r="F1895" s="82" t="s">
        <v>727</v>
      </c>
      <c r="G1895" s="82" t="s">
        <v>728</v>
      </c>
    </row>
    <row r="1896" spans="1:7" x14ac:dyDescent="0.15">
      <c r="A1896" s="82">
        <v>1895</v>
      </c>
      <c r="B1896" s="82" t="s">
        <v>2564</v>
      </c>
      <c r="C1896" s="82" t="s">
        <v>2589</v>
      </c>
      <c r="D1896" s="82" t="s">
        <v>2590</v>
      </c>
      <c r="E1896" s="82" t="s">
        <v>736</v>
      </c>
      <c r="F1896" s="82" t="s">
        <v>737</v>
      </c>
      <c r="G1896" s="82" t="s">
        <v>738</v>
      </c>
    </row>
    <row r="1897" spans="1:7" x14ac:dyDescent="0.15">
      <c r="A1897" s="82">
        <v>1896</v>
      </c>
      <c r="B1897" s="82" t="s">
        <v>2564</v>
      </c>
      <c r="C1897" s="82" t="s">
        <v>2589</v>
      </c>
      <c r="D1897" s="82" t="s">
        <v>2590</v>
      </c>
      <c r="E1897" s="82" t="s">
        <v>739</v>
      </c>
      <c r="F1897" s="82" t="s">
        <v>740</v>
      </c>
      <c r="G1897" s="82" t="s">
        <v>741</v>
      </c>
    </row>
    <row r="1898" spans="1:7" x14ac:dyDescent="0.15">
      <c r="A1898" s="82">
        <v>1897</v>
      </c>
      <c r="B1898" s="82" t="s">
        <v>2564</v>
      </c>
      <c r="C1898" s="82" t="s">
        <v>2591</v>
      </c>
      <c r="D1898" s="82" t="s">
        <v>2592</v>
      </c>
      <c r="E1898" s="82" t="s">
        <v>726</v>
      </c>
      <c r="F1898" s="82" t="s">
        <v>727</v>
      </c>
      <c r="G1898" s="82" t="s">
        <v>728</v>
      </c>
    </row>
    <row r="1899" spans="1:7" x14ac:dyDescent="0.15">
      <c r="A1899" s="82">
        <v>1898</v>
      </c>
      <c r="B1899" s="82" t="s">
        <v>2564</v>
      </c>
      <c r="C1899" s="82" t="s">
        <v>2591</v>
      </c>
      <c r="D1899" s="82" t="s">
        <v>2592</v>
      </c>
      <c r="E1899" s="82" t="s">
        <v>736</v>
      </c>
      <c r="F1899" s="82" t="s">
        <v>737</v>
      </c>
      <c r="G1899" s="82" t="s">
        <v>738</v>
      </c>
    </row>
    <row r="1900" spans="1:7" x14ac:dyDescent="0.15">
      <c r="A1900" s="82">
        <v>1899</v>
      </c>
      <c r="B1900" s="82" t="s">
        <v>2564</v>
      </c>
      <c r="C1900" s="82" t="s">
        <v>2591</v>
      </c>
      <c r="D1900" s="82" t="s">
        <v>2592</v>
      </c>
      <c r="E1900" s="82" t="s">
        <v>739</v>
      </c>
      <c r="F1900" s="82" t="s">
        <v>740</v>
      </c>
      <c r="G1900" s="82" t="s">
        <v>741</v>
      </c>
    </row>
    <row r="1901" spans="1:7" x14ac:dyDescent="0.15">
      <c r="A1901" s="82">
        <v>1900</v>
      </c>
      <c r="B1901" s="82" t="s">
        <v>2564</v>
      </c>
      <c r="C1901" s="82" t="s">
        <v>2593</v>
      </c>
      <c r="D1901" s="82" t="s">
        <v>2594</v>
      </c>
      <c r="E1901" s="82" t="s">
        <v>726</v>
      </c>
      <c r="F1901" s="82" t="s">
        <v>727</v>
      </c>
      <c r="G1901" s="82" t="s">
        <v>728</v>
      </c>
    </row>
    <row r="1902" spans="1:7" x14ac:dyDescent="0.15">
      <c r="A1902" s="82">
        <v>1901</v>
      </c>
      <c r="B1902" s="82" t="s">
        <v>2564</v>
      </c>
      <c r="C1902" s="82" t="s">
        <v>2593</v>
      </c>
      <c r="D1902" s="82" t="s">
        <v>2594</v>
      </c>
      <c r="E1902" s="82" t="s">
        <v>2595</v>
      </c>
      <c r="F1902" s="82" t="s">
        <v>2596</v>
      </c>
      <c r="G1902" s="82" t="s">
        <v>2570</v>
      </c>
    </row>
    <row r="1903" spans="1:7" x14ac:dyDescent="0.15">
      <c r="A1903" s="82">
        <v>1902</v>
      </c>
      <c r="B1903" s="82" t="s">
        <v>2564</v>
      </c>
      <c r="C1903" s="82" t="s">
        <v>2593</v>
      </c>
      <c r="D1903" s="82" t="s">
        <v>2594</v>
      </c>
      <c r="E1903" s="82" t="s">
        <v>736</v>
      </c>
      <c r="F1903" s="82" t="s">
        <v>737</v>
      </c>
      <c r="G1903" s="82" t="s">
        <v>738</v>
      </c>
    </row>
    <row r="1904" spans="1:7" x14ac:dyDescent="0.15">
      <c r="A1904" s="82">
        <v>1903</v>
      </c>
      <c r="B1904" s="82" t="s">
        <v>2564</v>
      </c>
      <c r="C1904" s="82" t="s">
        <v>2593</v>
      </c>
      <c r="D1904" s="82" t="s">
        <v>2594</v>
      </c>
      <c r="E1904" s="82" t="s">
        <v>739</v>
      </c>
      <c r="F1904" s="82" t="s">
        <v>740</v>
      </c>
      <c r="G1904" s="82" t="s">
        <v>741</v>
      </c>
    </row>
    <row r="1905" spans="1:7" x14ac:dyDescent="0.15">
      <c r="A1905" s="82">
        <v>1904</v>
      </c>
      <c r="B1905" s="82" t="s">
        <v>2564</v>
      </c>
      <c r="C1905" s="82" t="s">
        <v>2597</v>
      </c>
      <c r="D1905" s="82" t="s">
        <v>2598</v>
      </c>
      <c r="E1905" s="82" t="s">
        <v>726</v>
      </c>
      <c r="F1905" s="82" t="s">
        <v>727</v>
      </c>
      <c r="G1905" s="82" t="s">
        <v>728</v>
      </c>
    </row>
    <row r="1906" spans="1:7" x14ac:dyDescent="0.15">
      <c r="A1906" s="82">
        <v>1905</v>
      </c>
      <c r="B1906" s="82" t="s">
        <v>2564</v>
      </c>
      <c r="C1906" s="82" t="s">
        <v>2597</v>
      </c>
      <c r="D1906" s="82" t="s">
        <v>2598</v>
      </c>
      <c r="E1906" s="82" t="s">
        <v>736</v>
      </c>
      <c r="F1906" s="82" t="s">
        <v>737</v>
      </c>
      <c r="G1906" s="82" t="s">
        <v>738</v>
      </c>
    </row>
    <row r="1907" spans="1:7" x14ac:dyDescent="0.15">
      <c r="A1907" s="82">
        <v>1906</v>
      </c>
      <c r="B1907" s="82" t="s">
        <v>2564</v>
      </c>
      <c r="C1907" s="82" t="s">
        <v>2597</v>
      </c>
      <c r="D1907" s="82" t="s">
        <v>2598</v>
      </c>
      <c r="E1907" s="82" t="s">
        <v>739</v>
      </c>
      <c r="F1907" s="82" t="s">
        <v>740</v>
      </c>
      <c r="G1907" s="82" t="s">
        <v>741</v>
      </c>
    </row>
    <row r="1908" spans="1:7" x14ac:dyDescent="0.15">
      <c r="A1908" s="82">
        <v>1907</v>
      </c>
      <c r="B1908" s="82" t="s">
        <v>2599</v>
      </c>
      <c r="C1908" s="82" t="s">
        <v>2003</v>
      </c>
      <c r="D1908" s="82" t="s">
        <v>2601</v>
      </c>
      <c r="E1908" s="82" t="s">
        <v>726</v>
      </c>
      <c r="F1908" s="82" t="s">
        <v>727</v>
      </c>
      <c r="G1908" s="82" t="s">
        <v>728</v>
      </c>
    </row>
    <row r="1909" spans="1:7" x14ac:dyDescent="0.15">
      <c r="A1909" s="82">
        <v>1908</v>
      </c>
      <c r="B1909" s="82" t="s">
        <v>2599</v>
      </c>
      <c r="C1909" s="82" t="s">
        <v>2003</v>
      </c>
      <c r="D1909" s="82" t="s">
        <v>2601</v>
      </c>
      <c r="E1909" s="82" t="s">
        <v>2602</v>
      </c>
      <c r="F1909" s="82" t="s">
        <v>2603</v>
      </c>
      <c r="G1909" s="82" t="s">
        <v>1474</v>
      </c>
    </row>
    <row r="1910" spans="1:7" x14ac:dyDescent="0.15">
      <c r="A1910" s="82">
        <v>1909</v>
      </c>
      <c r="B1910" s="82" t="s">
        <v>2599</v>
      </c>
      <c r="C1910" s="82" t="s">
        <v>2003</v>
      </c>
      <c r="D1910" s="82" t="s">
        <v>2601</v>
      </c>
      <c r="E1910" s="82" t="s">
        <v>2602</v>
      </c>
      <c r="F1910" s="82" t="s">
        <v>2603</v>
      </c>
      <c r="G1910" s="82" t="s">
        <v>2452</v>
      </c>
    </row>
    <row r="1911" spans="1:7" x14ac:dyDescent="0.15">
      <c r="A1911" s="82">
        <v>1910</v>
      </c>
      <c r="B1911" s="82" t="s">
        <v>2599</v>
      </c>
      <c r="C1911" s="82" t="s">
        <v>2003</v>
      </c>
      <c r="D1911" s="82" t="s">
        <v>2601</v>
      </c>
      <c r="E1911" s="82" t="s">
        <v>1412</v>
      </c>
      <c r="F1911" s="82" t="s">
        <v>2604</v>
      </c>
      <c r="G1911" s="82" t="s">
        <v>1474</v>
      </c>
    </row>
    <row r="1912" spans="1:7" x14ac:dyDescent="0.15">
      <c r="A1912" s="82">
        <v>1911</v>
      </c>
      <c r="B1912" s="82" t="s">
        <v>2599</v>
      </c>
      <c r="C1912" s="82" t="s">
        <v>2003</v>
      </c>
      <c r="D1912" s="82" t="s">
        <v>2601</v>
      </c>
      <c r="E1912" s="82" t="s">
        <v>736</v>
      </c>
      <c r="F1912" s="82" t="s">
        <v>737</v>
      </c>
      <c r="G1912" s="82" t="s">
        <v>738</v>
      </c>
    </row>
    <row r="1913" spans="1:7" x14ac:dyDescent="0.15">
      <c r="A1913" s="82">
        <v>1912</v>
      </c>
      <c r="B1913" s="82" t="s">
        <v>2599</v>
      </c>
      <c r="C1913" s="82" t="s">
        <v>2003</v>
      </c>
      <c r="D1913" s="82" t="s">
        <v>2601</v>
      </c>
      <c r="E1913" s="82" t="s">
        <v>739</v>
      </c>
      <c r="F1913" s="82" t="s">
        <v>740</v>
      </c>
      <c r="G1913" s="82" t="s">
        <v>741</v>
      </c>
    </row>
    <row r="1914" spans="1:7" x14ac:dyDescent="0.15">
      <c r="A1914" s="82">
        <v>1913</v>
      </c>
      <c r="B1914" s="82" t="s">
        <v>2599</v>
      </c>
      <c r="C1914" s="82" t="s">
        <v>1648</v>
      </c>
      <c r="D1914" s="82" t="s">
        <v>2605</v>
      </c>
      <c r="E1914" s="82" t="s">
        <v>726</v>
      </c>
      <c r="F1914" s="82" t="s">
        <v>727</v>
      </c>
      <c r="G1914" s="82" t="s">
        <v>728</v>
      </c>
    </row>
    <row r="1915" spans="1:7" x14ac:dyDescent="0.15">
      <c r="A1915" s="82">
        <v>1914</v>
      </c>
      <c r="B1915" s="82" t="s">
        <v>2599</v>
      </c>
      <c r="C1915" s="82" t="s">
        <v>1648</v>
      </c>
      <c r="D1915" s="82" t="s">
        <v>2605</v>
      </c>
      <c r="E1915" s="82" t="s">
        <v>2606</v>
      </c>
      <c r="F1915" s="82" t="s">
        <v>2607</v>
      </c>
      <c r="G1915" s="82" t="s">
        <v>1474</v>
      </c>
    </row>
    <row r="1916" spans="1:7" x14ac:dyDescent="0.15">
      <c r="A1916" s="82">
        <v>1915</v>
      </c>
      <c r="B1916" s="82" t="s">
        <v>2599</v>
      </c>
      <c r="C1916" s="82" t="s">
        <v>1648</v>
      </c>
      <c r="D1916" s="82" t="s">
        <v>2605</v>
      </c>
      <c r="E1916" s="82" t="s">
        <v>736</v>
      </c>
      <c r="F1916" s="82" t="s">
        <v>737</v>
      </c>
      <c r="G1916" s="82" t="s">
        <v>738</v>
      </c>
    </row>
    <row r="1917" spans="1:7" x14ac:dyDescent="0.15">
      <c r="A1917" s="82">
        <v>1916</v>
      </c>
      <c r="B1917" s="82" t="s">
        <v>2599</v>
      </c>
      <c r="C1917" s="82" t="s">
        <v>1648</v>
      </c>
      <c r="D1917" s="82" t="s">
        <v>2605</v>
      </c>
      <c r="E1917" s="82" t="s">
        <v>739</v>
      </c>
      <c r="F1917" s="82" t="s">
        <v>740</v>
      </c>
      <c r="G1917" s="82" t="s">
        <v>741</v>
      </c>
    </row>
    <row r="1918" spans="1:7" x14ac:dyDescent="0.15">
      <c r="A1918" s="82">
        <v>1917</v>
      </c>
      <c r="B1918" s="82" t="s">
        <v>2599</v>
      </c>
      <c r="C1918" s="82" t="s">
        <v>2608</v>
      </c>
      <c r="D1918" s="82" t="s">
        <v>2609</v>
      </c>
      <c r="E1918" s="82" t="s">
        <v>726</v>
      </c>
      <c r="F1918" s="82" t="s">
        <v>727</v>
      </c>
      <c r="G1918" s="82" t="s">
        <v>728</v>
      </c>
    </row>
    <row r="1919" spans="1:7" x14ac:dyDescent="0.15">
      <c r="A1919" s="82">
        <v>1918</v>
      </c>
      <c r="B1919" s="82" t="s">
        <v>2599</v>
      </c>
      <c r="C1919" s="82" t="s">
        <v>2608</v>
      </c>
      <c r="D1919" s="82" t="s">
        <v>2609</v>
      </c>
      <c r="E1919" s="82" t="s">
        <v>2602</v>
      </c>
      <c r="F1919" s="82" t="s">
        <v>2603</v>
      </c>
      <c r="G1919" s="82" t="s">
        <v>1474</v>
      </c>
    </row>
    <row r="1920" spans="1:7" x14ac:dyDescent="0.15">
      <c r="A1920" s="82">
        <v>1919</v>
      </c>
      <c r="B1920" s="82" t="s">
        <v>2599</v>
      </c>
      <c r="C1920" s="82" t="s">
        <v>2608</v>
      </c>
      <c r="D1920" s="82" t="s">
        <v>2609</v>
      </c>
      <c r="E1920" s="82" t="s">
        <v>2602</v>
      </c>
      <c r="F1920" s="82" t="s">
        <v>2603</v>
      </c>
      <c r="G1920" s="82" t="s">
        <v>2452</v>
      </c>
    </row>
    <row r="1921" spans="1:7" x14ac:dyDescent="0.15">
      <c r="A1921" s="82">
        <v>1920</v>
      </c>
      <c r="B1921" s="82" t="s">
        <v>2599</v>
      </c>
      <c r="C1921" s="82" t="s">
        <v>2608</v>
      </c>
      <c r="D1921" s="82" t="s">
        <v>2609</v>
      </c>
      <c r="E1921" s="82" t="s">
        <v>2610</v>
      </c>
      <c r="F1921" s="82" t="s">
        <v>2611</v>
      </c>
      <c r="G1921" s="82" t="s">
        <v>1474</v>
      </c>
    </row>
    <row r="1922" spans="1:7" x14ac:dyDescent="0.15">
      <c r="A1922" s="82">
        <v>1921</v>
      </c>
      <c r="B1922" s="82" t="s">
        <v>2599</v>
      </c>
      <c r="C1922" s="82" t="s">
        <v>2608</v>
      </c>
      <c r="D1922" s="82" t="s">
        <v>2609</v>
      </c>
      <c r="E1922" s="82" t="s">
        <v>736</v>
      </c>
      <c r="F1922" s="82" t="s">
        <v>737</v>
      </c>
      <c r="G1922" s="82" t="s">
        <v>738</v>
      </c>
    </row>
    <row r="1923" spans="1:7" x14ac:dyDescent="0.15">
      <c r="A1923" s="82">
        <v>1922</v>
      </c>
      <c r="B1923" s="82" t="s">
        <v>2599</v>
      </c>
      <c r="C1923" s="82" t="s">
        <v>2608</v>
      </c>
      <c r="D1923" s="82" t="s">
        <v>2609</v>
      </c>
      <c r="E1923" s="82" t="s">
        <v>739</v>
      </c>
      <c r="F1923" s="82" t="s">
        <v>740</v>
      </c>
      <c r="G1923" s="82" t="s">
        <v>741</v>
      </c>
    </row>
    <row r="1924" spans="1:7" x14ac:dyDescent="0.15">
      <c r="A1924" s="82">
        <v>1923</v>
      </c>
      <c r="B1924" s="82" t="s">
        <v>2599</v>
      </c>
      <c r="C1924" s="82" t="s">
        <v>2612</v>
      </c>
      <c r="D1924" s="82" t="s">
        <v>2613</v>
      </c>
      <c r="E1924" s="82" t="s">
        <v>726</v>
      </c>
      <c r="F1924" s="82" t="s">
        <v>727</v>
      </c>
      <c r="G1924" s="82" t="s">
        <v>728</v>
      </c>
    </row>
    <row r="1925" spans="1:7" x14ac:dyDescent="0.15">
      <c r="A1925" s="82">
        <v>1924</v>
      </c>
      <c r="B1925" s="82" t="s">
        <v>2599</v>
      </c>
      <c r="C1925" s="82" t="s">
        <v>2612</v>
      </c>
      <c r="D1925" s="82" t="s">
        <v>2613</v>
      </c>
      <c r="E1925" s="82" t="s">
        <v>2614</v>
      </c>
      <c r="F1925" s="82" t="s">
        <v>2615</v>
      </c>
      <c r="G1925" s="82" t="s">
        <v>1474</v>
      </c>
    </row>
    <row r="1926" spans="1:7" x14ac:dyDescent="0.15">
      <c r="A1926" s="82">
        <v>1925</v>
      </c>
      <c r="B1926" s="82" t="s">
        <v>2599</v>
      </c>
      <c r="C1926" s="82" t="s">
        <v>2612</v>
      </c>
      <c r="D1926" s="82" t="s">
        <v>2613</v>
      </c>
      <c r="E1926" s="82" t="s">
        <v>736</v>
      </c>
      <c r="F1926" s="82" t="s">
        <v>737</v>
      </c>
      <c r="G1926" s="82" t="s">
        <v>738</v>
      </c>
    </row>
    <row r="1927" spans="1:7" x14ac:dyDescent="0.15">
      <c r="A1927" s="82">
        <v>1926</v>
      </c>
      <c r="B1927" s="82" t="s">
        <v>2599</v>
      </c>
      <c r="C1927" s="82" t="s">
        <v>2612</v>
      </c>
      <c r="D1927" s="82" t="s">
        <v>2613</v>
      </c>
      <c r="E1927" s="82" t="s">
        <v>739</v>
      </c>
      <c r="F1927" s="82" t="s">
        <v>740</v>
      </c>
      <c r="G1927" s="82" t="s">
        <v>741</v>
      </c>
    </row>
    <row r="1928" spans="1:7" x14ac:dyDescent="0.15">
      <c r="A1928" s="82">
        <v>1927</v>
      </c>
      <c r="B1928" s="82" t="s">
        <v>2599</v>
      </c>
      <c r="C1928" s="82" t="s">
        <v>2616</v>
      </c>
      <c r="D1928" s="82" t="s">
        <v>2617</v>
      </c>
      <c r="E1928" s="82" t="s">
        <v>726</v>
      </c>
      <c r="F1928" s="82" t="s">
        <v>727</v>
      </c>
      <c r="G1928" s="82" t="s">
        <v>728</v>
      </c>
    </row>
    <row r="1929" spans="1:7" x14ac:dyDescent="0.15">
      <c r="A1929" s="82">
        <v>1928</v>
      </c>
      <c r="B1929" s="82" t="s">
        <v>2599</v>
      </c>
      <c r="C1929" s="82" t="s">
        <v>2616</v>
      </c>
      <c r="D1929" s="82" t="s">
        <v>2617</v>
      </c>
      <c r="E1929" s="82" t="s">
        <v>2602</v>
      </c>
      <c r="F1929" s="82" t="s">
        <v>2603</v>
      </c>
      <c r="G1929" s="82" t="s">
        <v>1474</v>
      </c>
    </row>
    <row r="1930" spans="1:7" x14ac:dyDescent="0.15">
      <c r="A1930" s="82">
        <v>1929</v>
      </c>
      <c r="B1930" s="82" t="s">
        <v>2599</v>
      </c>
      <c r="C1930" s="82" t="s">
        <v>2616</v>
      </c>
      <c r="D1930" s="82" t="s">
        <v>2617</v>
      </c>
      <c r="E1930" s="82" t="s">
        <v>2602</v>
      </c>
      <c r="F1930" s="82" t="s">
        <v>2603</v>
      </c>
      <c r="G1930" s="82" t="s">
        <v>2452</v>
      </c>
    </row>
    <row r="1931" spans="1:7" x14ac:dyDescent="0.15">
      <c r="A1931" s="82">
        <v>1930</v>
      </c>
      <c r="B1931" s="82" t="s">
        <v>2599</v>
      </c>
      <c r="C1931" s="82" t="s">
        <v>2616</v>
      </c>
      <c r="D1931" s="82" t="s">
        <v>2617</v>
      </c>
      <c r="E1931" s="82" t="s">
        <v>1481</v>
      </c>
      <c r="F1931" s="82" t="s">
        <v>1482</v>
      </c>
      <c r="G1931" s="82" t="s">
        <v>1474</v>
      </c>
    </row>
    <row r="1932" spans="1:7" x14ac:dyDescent="0.15">
      <c r="A1932" s="82">
        <v>1931</v>
      </c>
      <c r="B1932" s="82" t="s">
        <v>2599</v>
      </c>
      <c r="C1932" s="82" t="s">
        <v>2616</v>
      </c>
      <c r="D1932" s="82" t="s">
        <v>2617</v>
      </c>
      <c r="E1932" s="82" t="s">
        <v>2618</v>
      </c>
      <c r="F1932" s="82" t="s">
        <v>2619</v>
      </c>
      <c r="G1932" s="82" t="s">
        <v>1474</v>
      </c>
    </row>
    <row r="1933" spans="1:7" x14ac:dyDescent="0.15">
      <c r="A1933" s="82">
        <v>1932</v>
      </c>
      <c r="B1933" s="82" t="s">
        <v>2599</v>
      </c>
      <c r="C1933" s="82" t="s">
        <v>2616</v>
      </c>
      <c r="D1933" s="82" t="s">
        <v>2617</v>
      </c>
      <c r="E1933" s="82" t="s">
        <v>736</v>
      </c>
      <c r="F1933" s="82" t="s">
        <v>737</v>
      </c>
      <c r="G1933" s="82" t="s">
        <v>738</v>
      </c>
    </row>
    <row r="1934" spans="1:7" x14ac:dyDescent="0.15">
      <c r="A1934" s="82">
        <v>1933</v>
      </c>
      <c r="B1934" s="82" t="s">
        <v>2599</v>
      </c>
      <c r="C1934" s="82" t="s">
        <v>2616</v>
      </c>
      <c r="D1934" s="82" t="s">
        <v>2617</v>
      </c>
      <c r="E1934" s="82" t="s">
        <v>739</v>
      </c>
      <c r="F1934" s="82" t="s">
        <v>740</v>
      </c>
      <c r="G1934" s="82" t="s">
        <v>741</v>
      </c>
    </row>
    <row r="1935" spans="1:7" x14ac:dyDescent="0.15">
      <c r="A1935" s="82">
        <v>1934</v>
      </c>
      <c r="B1935" s="82" t="s">
        <v>2599</v>
      </c>
      <c r="C1935" s="82" t="s">
        <v>2620</v>
      </c>
      <c r="D1935" s="82" t="s">
        <v>2621</v>
      </c>
      <c r="E1935" s="82" t="s">
        <v>2622</v>
      </c>
      <c r="F1935" s="82" t="s">
        <v>2623</v>
      </c>
      <c r="G1935" s="82" t="s">
        <v>1474</v>
      </c>
    </row>
    <row r="1936" spans="1:7" x14ac:dyDescent="0.15">
      <c r="A1936" s="82">
        <v>1935</v>
      </c>
      <c r="B1936" s="82" t="s">
        <v>2599</v>
      </c>
      <c r="C1936" s="82" t="s">
        <v>2620</v>
      </c>
      <c r="D1936" s="82" t="s">
        <v>2621</v>
      </c>
      <c r="E1936" s="82" t="s">
        <v>726</v>
      </c>
      <c r="F1936" s="82" t="s">
        <v>727</v>
      </c>
      <c r="G1936" s="82" t="s">
        <v>728</v>
      </c>
    </row>
    <row r="1937" spans="1:7" x14ac:dyDescent="0.15">
      <c r="A1937" s="82">
        <v>1936</v>
      </c>
      <c r="B1937" s="82" t="s">
        <v>2599</v>
      </c>
      <c r="C1937" s="82" t="s">
        <v>2620</v>
      </c>
      <c r="D1937" s="82" t="s">
        <v>2621</v>
      </c>
      <c r="E1937" s="82" t="s">
        <v>2624</v>
      </c>
      <c r="F1937" s="82" t="s">
        <v>1486</v>
      </c>
      <c r="G1937" s="82" t="s">
        <v>2625</v>
      </c>
    </row>
    <row r="1938" spans="1:7" x14ac:dyDescent="0.15">
      <c r="A1938" s="82">
        <v>1937</v>
      </c>
      <c r="B1938" s="82" t="s">
        <v>2599</v>
      </c>
      <c r="C1938" s="82" t="s">
        <v>2620</v>
      </c>
      <c r="D1938" s="82" t="s">
        <v>2621</v>
      </c>
      <c r="E1938" s="82" t="s">
        <v>1481</v>
      </c>
      <c r="F1938" s="82" t="s">
        <v>1482</v>
      </c>
      <c r="G1938" s="82" t="s">
        <v>1474</v>
      </c>
    </row>
    <row r="1939" spans="1:7" x14ac:dyDescent="0.15">
      <c r="A1939" s="82">
        <v>1938</v>
      </c>
      <c r="B1939" s="82" t="s">
        <v>2599</v>
      </c>
      <c r="C1939" s="82" t="s">
        <v>2620</v>
      </c>
      <c r="D1939" s="82" t="s">
        <v>2621</v>
      </c>
      <c r="E1939" s="82" t="s">
        <v>2618</v>
      </c>
      <c r="F1939" s="82" t="s">
        <v>2619</v>
      </c>
      <c r="G1939" s="82" t="s">
        <v>1474</v>
      </c>
    </row>
    <row r="1940" spans="1:7" x14ac:dyDescent="0.15">
      <c r="A1940" s="82">
        <v>1939</v>
      </c>
      <c r="B1940" s="82" t="s">
        <v>2599</v>
      </c>
      <c r="C1940" s="82" t="s">
        <v>2620</v>
      </c>
      <c r="D1940" s="82" t="s">
        <v>2621</v>
      </c>
      <c r="E1940" s="82" t="s">
        <v>2626</v>
      </c>
      <c r="F1940" s="82" t="s">
        <v>2627</v>
      </c>
      <c r="G1940" s="82" t="s">
        <v>1474</v>
      </c>
    </row>
    <row r="1941" spans="1:7" x14ac:dyDescent="0.15">
      <c r="A1941" s="82">
        <v>1940</v>
      </c>
      <c r="B1941" s="82" t="s">
        <v>2599</v>
      </c>
      <c r="C1941" s="82" t="s">
        <v>2620</v>
      </c>
      <c r="D1941" s="82" t="s">
        <v>2621</v>
      </c>
      <c r="E1941" s="82" t="s">
        <v>736</v>
      </c>
      <c r="F1941" s="82" t="s">
        <v>737</v>
      </c>
      <c r="G1941" s="82" t="s">
        <v>738</v>
      </c>
    </row>
    <row r="1942" spans="1:7" x14ac:dyDescent="0.15">
      <c r="A1942" s="82">
        <v>1941</v>
      </c>
      <c r="B1942" s="82" t="s">
        <v>2599</v>
      </c>
      <c r="C1942" s="82" t="s">
        <v>2620</v>
      </c>
      <c r="D1942" s="82" t="s">
        <v>2621</v>
      </c>
      <c r="E1942" s="82" t="s">
        <v>739</v>
      </c>
      <c r="F1942" s="82" t="s">
        <v>740</v>
      </c>
      <c r="G1942" s="82" t="s">
        <v>741</v>
      </c>
    </row>
    <row r="1943" spans="1:7" x14ac:dyDescent="0.15">
      <c r="A1943" s="82">
        <v>1942</v>
      </c>
      <c r="B1943" s="82" t="s">
        <v>2599</v>
      </c>
      <c r="C1943" s="82" t="s">
        <v>2628</v>
      </c>
      <c r="D1943" s="82" t="s">
        <v>2629</v>
      </c>
      <c r="E1943" s="82" t="s">
        <v>726</v>
      </c>
      <c r="F1943" s="82" t="s">
        <v>727</v>
      </c>
      <c r="G1943" s="82" t="s">
        <v>728</v>
      </c>
    </row>
    <row r="1944" spans="1:7" x14ac:dyDescent="0.15">
      <c r="A1944" s="82">
        <v>1943</v>
      </c>
      <c r="B1944" s="82" t="s">
        <v>2599</v>
      </c>
      <c r="C1944" s="82" t="s">
        <v>2628</v>
      </c>
      <c r="D1944" s="82" t="s">
        <v>2629</v>
      </c>
      <c r="E1944" s="82" t="s">
        <v>2618</v>
      </c>
      <c r="F1944" s="82" t="s">
        <v>2619</v>
      </c>
      <c r="G1944" s="82" t="s">
        <v>1474</v>
      </c>
    </row>
    <row r="1945" spans="1:7" x14ac:dyDescent="0.15">
      <c r="A1945" s="82">
        <v>1944</v>
      </c>
      <c r="B1945" s="82" t="s">
        <v>2599</v>
      </c>
      <c r="C1945" s="82" t="s">
        <v>2628</v>
      </c>
      <c r="D1945" s="82" t="s">
        <v>2629</v>
      </c>
      <c r="E1945" s="82" t="s">
        <v>736</v>
      </c>
      <c r="F1945" s="82" t="s">
        <v>737</v>
      </c>
      <c r="G1945" s="82" t="s">
        <v>738</v>
      </c>
    </row>
    <row r="1946" spans="1:7" x14ac:dyDescent="0.15">
      <c r="A1946" s="82">
        <v>1945</v>
      </c>
      <c r="B1946" s="82" t="s">
        <v>2599</v>
      </c>
      <c r="C1946" s="82" t="s">
        <v>2628</v>
      </c>
      <c r="D1946" s="82" t="s">
        <v>2629</v>
      </c>
      <c r="E1946" s="82" t="s">
        <v>739</v>
      </c>
      <c r="F1946" s="82" t="s">
        <v>740</v>
      </c>
      <c r="G1946" s="82" t="s">
        <v>741</v>
      </c>
    </row>
    <row r="1947" spans="1:7" x14ac:dyDescent="0.15">
      <c r="A1947" s="82">
        <v>1946</v>
      </c>
      <c r="B1947" s="82" t="s">
        <v>2630</v>
      </c>
      <c r="C1947" s="82" t="s">
        <v>2632</v>
      </c>
      <c r="D1947" s="82" t="s">
        <v>2633</v>
      </c>
      <c r="E1947" s="82" t="s">
        <v>726</v>
      </c>
      <c r="F1947" s="82" t="s">
        <v>727</v>
      </c>
      <c r="G1947" s="82" t="s">
        <v>728</v>
      </c>
    </row>
    <row r="1948" spans="1:7" x14ac:dyDescent="0.15">
      <c r="A1948" s="82">
        <v>1947</v>
      </c>
      <c r="B1948" s="82" t="s">
        <v>2630</v>
      </c>
      <c r="C1948" s="82" t="s">
        <v>2632</v>
      </c>
      <c r="D1948" s="82" t="s">
        <v>2633</v>
      </c>
      <c r="E1948" s="82" t="s">
        <v>2634</v>
      </c>
      <c r="F1948" s="82" t="s">
        <v>2635</v>
      </c>
      <c r="G1948" s="82" t="s">
        <v>1057</v>
      </c>
    </row>
    <row r="1949" spans="1:7" x14ac:dyDescent="0.15">
      <c r="A1949" s="82">
        <v>1948</v>
      </c>
      <c r="B1949" s="82" t="s">
        <v>2630</v>
      </c>
      <c r="C1949" s="82" t="s">
        <v>2632</v>
      </c>
      <c r="D1949" s="82" t="s">
        <v>2633</v>
      </c>
      <c r="E1949" s="82" t="s">
        <v>2636</v>
      </c>
      <c r="F1949" s="82" t="s">
        <v>2637</v>
      </c>
      <c r="G1949" s="82" t="s">
        <v>1057</v>
      </c>
    </row>
    <row r="1950" spans="1:7" x14ac:dyDescent="0.15">
      <c r="A1950" s="82">
        <v>1949</v>
      </c>
      <c r="B1950" s="82" t="s">
        <v>2630</v>
      </c>
      <c r="C1950" s="82" t="s">
        <v>2632</v>
      </c>
      <c r="D1950" s="82" t="s">
        <v>2633</v>
      </c>
      <c r="E1950" s="82" t="s">
        <v>736</v>
      </c>
      <c r="F1950" s="82" t="s">
        <v>737</v>
      </c>
      <c r="G1950" s="82" t="s">
        <v>738</v>
      </c>
    </row>
    <row r="1951" spans="1:7" x14ac:dyDescent="0.15">
      <c r="A1951" s="82">
        <v>1950</v>
      </c>
      <c r="B1951" s="82" t="s">
        <v>2630</v>
      </c>
      <c r="C1951" s="82" t="s">
        <v>2632</v>
      </c>
      <c r="D1951" s="82" t="s">
        <v>2633</v>
      </c>
      <c r="E1951" s="82" t="s">
        <v>739</v>
      </c>
      <c r="F1951" s="82" t="s">
        <v>740</v>
      </c>
      <c r="G1951" s="82" t="s">
        <v>741</v>
      </c>
    </row>
    <row r="1952" spans="1:7" x14ac:dyDescent="0.15">
      <c r="A1952" s="82">
        <v>1951</v>
      </c>
      <c r="B1952" s="82" t="s">
        <v>2630</v>
      </c>
      <c r="C1952" s="82" t="s">
        <v>2638</v>
      </c>
      <c r="D1952" s="82" t="s">
        <v>2639</v>
      </c>
      <c r="E1952" s="82" t="s">
        <v>726</v>
      </c>
      <c r="F1952" s="82" t="s">
        <v>727</v>
      </c>
      <c r="G1952" s="82" t="s">
        <v>728</v>
      </c>
    </row>
    <row r="1953" spans="1:7" x14ac:dyDescent="0.15">
      <c r="A1953" s="82">
        <v>1952</v>
      </c>
      <c r="B1953" s="82" t="s">
        <v>2630</v>
      </c>
      <c r="C1953" s="82" t="s">
        <v>2638</v>
      </c>
      <c r="D1953" s="82" t="s">
        <v>2639</v>
      </c>
      <c r="E1953" s="82" t="s">
        <v>2640</v>
      </c>
      <c r="F1953" s="82" t="s">
        <v>2641</v>
      </c>
      <c r="G1953" s="82" t="s">
        <v>1057</v>
      </c>
    </row>
    <row r="1954" spans="1:7" x14ac:dyDescent="0.15">
      <c r="A1954" s="82">
        <v>1953</v>
      </c>
      <c r="B1954" s="82" t="s">
        <v>2630</v>
      </c>
      <c r="C1954" s="82" t="s">
        <v>2638</v>
      </c>
      <c r="D1954" s="82" t="s">
        <v>2639</v>
      </c>
      <c r="E1954" s="82" t="s">
        <v>2636</v>
      </c>
      <c r="F1954" s="82" t="s">
        <v>2637</v>
      </c>
      <c r="G1954" s="82" t="s">
        <v>1057</v>
      </c>
    </row>
    <row r="1955" spans="1:7" x14ac:dyDescent="0.15">
      <c r="A1955" s="82">
        <v>1954</v>
      </c>
      <c r="B1955" s="82" t="s">
        <v>2630</v>
      </c>
      <c r="C1955" s="82" t="s">
        <v>2638</v>
      </c>
      <c r="D1955" s="82" t="s">
        <v>2639</v>
      </c>
      <c r="E1955" s="82" t="s">
        <v>860</v>
      </c>
      <c r="F1955" s="82" t="s">
        <v>861</v>
      </c>
      <c r="G1955" s="82" t="s">
        <v>862</v>
      </c>
    </row>
    <row r="1956" spans="1:7" x14ac:dyDescent="0.15">
      <c r="A1956" s="82">
        <v>1955</v>
      </c>
      <c r="B1956" s="82" t="s">
        <v>2630</v>
      </c>
      <c r="C1956" s="82" t="s">
        <v>2638</v>
      </c>
      <c r="D1956" s="82" t="s">
        <v>2639</v>
      </c>
      <c r="E1956" s="82" t="s">
        <v>1388</v>
      </c>
      <c r="F1956" s="82" t="s">
        <v>861</v>
      </c>
      <c r="G1956" s="82" t="s">
        <v>1389</v>
      </c>
    </row>
    <row r="1957" spans="1:7" x14ac:dyDescent="0.15">
      <c r="A1957" s="82">
        <v>1956</v>
      </c>
      <c r="B1957" s="82" t="s">
        <v>2630</v>
      </c>
      <c r="C1957" s="82" t="s">
        <v>2638</v>
      </c>
      <c r="D1957" s="82" t="s">
        <v>2639</v>
      </c>
      <c r="E1957" s="82" t="s">
        <v>2137</v>
      </c>
      <c r="F1957" s="82" t="s">
        <v>2138</v>
      </c>
      <c r="G1957" s="82" t="s">
        <v>815</v>
      </c>
    </row>
    <row r="1958" spans="1:7" x14ac:dyDescent="0.15">
      <c r="A1958" s="82">
        <v>1957</v>
      </c>
      <c r="B1958" s="82" t="s">
        <v>2630</v>
      </c>
      <c r="C1958" s="82" t="s">
        <v>2638</v>
      </c>
      <c r="D1958" s="82" t="s">
        <v>2639</v>
      </c>
      <c r="E1958" s="82" t="s">
        <v>736</v>
      </c>
      <c r="F1958" s="82" t="s">
        <v>737</v>
      </c>
      <c r="G1958" s="82" t="s">
        <v>738</v>
      </c>
    </row>
    <row r="1959" spans="1:7" x14ac:dyDescent="0.15">
      <c r="A1959" s="82">
        <v>1958</v>
      </c>
      <c r="B1959" s="82" t="s">
        <v>2630</v>
      </c>
      <c r="C1959" s="82" t="s">
        <v>2638</v>
      </c>
      <c r="D1959" s="82" t="s">
        <v>2639</v>
      </c>
      <c r="E1959" s="82" t="s">
        <v>739</v>
      </c>
      <c r="F1959" s="82" t="s">
        <v>740</v>
      </c>
      <c r="G1959" s="82" t="s">
        <v>741</v>
      </c>
    </row>
    <row r="1960" spans="1:7" x14ac:dyDescent="0.15">
      <c r="A1960" s="82">
        <v>1959</v>
      </c>
      <c r="B1960" s="82" t="s">
        <v>2630</v>
      </c>
      <c r="C1960" s="82" t="s">
        <v>2642</v>
      </c>
      <c r="D1960" s="82" t="s">
        <v>2643</v>
      </c>
      <c r="E1960" s="82" t="s">
        <v>726</v>
      </c>
      <c r="F1960" s="82" t="s">
        <v>727</v>
      </c>
      <c r="G1960" s="82" t="s">
        <v>728</v>
      </c>
    </row>
    <row r="1961" spans="1:7" x14ac:dyDescent="0.15">
      <c r="A1961" s="82">
        <v>1960</v>
      </c>
      <c r="B1961" s="82" t="s">
        <v>2630</v>
      </c>
      <c r="C1961" s="82" t="s">
        <v>2642</v>
      </c>
      <c r="D1961" s="82" t="s">
        <v>2643</v>
      </c>
      <c r="E1961" s="82" t="s">
        <v>2644</v>
      </c>
      <c r="F1961" s="82" t="s">
        <v>2645</v>
      </c>
      <c r="G1961" s="82" t="s">
        <v>1057</v>
      </c>
    </row>
    <row r="1962" spans="1:7" x14ac:dyDescent="0.15">
      <c r="A1962" s="82">
        <v>1961</v>
      </c>
      <c r="B1962" s="82" t="s">
        <v>2630</v>
      </c>
      <c r="C1962" s="82" t="s">
        <v>2642</v>
      </c>
      <c r="D1962" s="82" t="s">
        <v>2643</v>
      </c>
      <c r="E1962" s="82" t="s">
        <v>2636</v>
      </c>
      <c r="F1962" s="82" t="s">
        <v>2637</v>
      </c>
      <c r="G1962" s="82" t="s">
        <v>1057</v>
      </c>
    </row>
    <row r="1963" spans="1:7" x14ac:dyDescent="0.15">
      <c r="A1963" s="82">
        <v>1962</v>
      </c>
      <c r="B1963" s="82" t="s">
        <v>2630</v>
      </c>
      <c r="C1963" s="82" t="s">
        <v>2642</v>
      </c>
      <c r="D1963" s="82" t="s">
        <v>2643</v>
      </c>
      <c r="E1963" s="82" t="s">
        <v>736</v>
      </c>
      <c r="F1963" s="82" t="s">
        <v>737</v>
      </c>
      <c r="G1963" s="82" t="s">
        <v>738</v>
      </c>
    </row>
    <row r="1964" spans="1:7" x14ac:dyDescent="0.15">
      <c r="A1964" s="82">
        <v>1963</v>
      </c>
      <c r="B1964" s="82" t="s">
        <v>2630</v>
      </c>
      <c r="C1964" s="82" t="s">
        <v>2642</v>
      </c>
      <c r="D1964" s="82" t="s">
        <v>2643</v>
      </c>
      <c r="E1964" s="82" t="s">
        <v>739</v>
      </c>
      <c r="F1964" s="82" t="s">
        <v>740</v>
      </c>
      <c r="G1964" s="82" t="s">
        <v>741</v>
      </c>
    </row>
    <row r="1965" spans="1:7" x14ac:dyDescent="0.15">
      <c r="A1965" s="82">
        <v>1964</v>
      </c>
      <c r="B1965" s="82" t="s">
        <v>2630</v>
      </c>
      <c r="C1965" s="82" t="s">
        <v>2646</v>
      </c>
      <c r="D1965" s="82" t="s">
        <v>2647</v>
      </c>
      <c r="E1965" s="82" t="s">
        <v>726</v>
      </c>
      <c r="F1965" s="82" t="s">
        <v>727</v>
      </c>
      <c r="G1965" s="82" t="s">
        <v>728</v>
      </c>
    </row>
    <row r="1966" spans="1:7" x14ac:dyDescent="0.15">
      <c r="A1966" s="82">
        <v>1965</v>
      </c>
      <c r="B1966" s="82" t="s">
        <v>2630</v>
      </c>
      <c r="C1966" s="82" t="s">
        <v>2646</v>
      </c>
      <c r="D1966" s="82" t="s">
        <v>2647</v>
      </c>
      <c r="E1966" s="82" t="s">
        <v>2634</v>
      </c>
      <c r="F1966" s="82" t="s">
        <v>2635</v>
      </c>
      <c r="G1966" s="82" t="s">
        <v>1057</v>
      </c>
    </row>
    <row r="1967" spans="1:7" x14ac:dyDescent="0.15">
      <c r="A1967" s="82">
        <v>1966</v>
      </c>
      <c r="B1967" s="82" t="s">
        <v>2630</v>
      </c>
      <c r="C1967" s="82" t="s">
        <v>2646</v>
      </c>
      <c r="D1967" s="82" t="s">
        <v>2647</v>
      </c>
      <c r="E1967" s="82" t="s">
        <v>2636</v>
      </c>
      <c r="F1967" s="82" t="s">
        <v>2637</v>
      </c>
      <c r="G1967" s="82" t="s">
        <v>1057</v>
      </c>
    </row>
    <row r="1968" spans="1:7" x14ac:dyDescent="0.15">
      <c r="A1968" s="82">
        <v>1967</v>
      </c>
      <c r="B1968" s="82" t="s">
        <v>2630</v>
      </c>
      <c r="C1968" s="82" t="s">
        <v>2646</v>
      </c>
      <c r="D1968" s="82" t="s">
        <v>2647</v>
      </c>
      <c r="E1968" s="82" t="s">
        <v>736</v>
      </c>
      <c r="F1968" s="82" t="s">
        <v>737</v>
      </c>
      <c r="G1968" s="82" t="s">
        <v>738</v>
      </c>
    </row>
    <row r="1969" spans="1:7" x14ac:dyDescent="0.15">
      <c r="A1969" s="82">
        <v>1968</v>
      </c>
      <c r="B1969" s="82" t="s">
        <v>2630</v>
      </c>
      <c r="C1969" s="82" t="s">
        <v>2646</v>
      </c>
      <c r="D1969" s="82" t="s">
        <v>2647</v>
      </c>
      <c r="E1969" s="82" t="s">
        <v>739</v>
      </c>
      <c r="F1969" s="82" t="s">
        <v>740</v>
      </c>
      <c r="G1969" s="82" t="s">
        <v>741</v>
      </c>
    </row>
    <row r="1970" spans="1:7" x14ac:dyDescent="0.15">
      <c r="A1970" s="82">
        <v>1969</v>
      </c>
      <c r="B1970" s="82" t="s">
        <v>2630</v>
      </c>
      <c r="C1970" s="82" t="s">
        <v>2648</v>
      </c>
      <c r="D1970" s="82" t="s">
        <v>2649</v>
      </c>
      <c r="E1970" s="82" t="s">
        <v>726</v>
      </c>
      <c r="F1970" s="82" t="s">
        <v>727</v>
      </c>
      <c r="G1970" s="82" t="s">
        <v>728</v>
      </c>
    </row>
    <row r="1971" spans="1:7" x14ac:dyDescent="0.15">
      <c r="A1971" s="82">
        <v>1970</v>
      </c>
      <c r="B1971" s="82" t="s">
        <v>2630</v>
      </c>
      <c r="C1971" s="82" t="s">
        <v>2648</v>
      </c>
      <c r="D1971" s="82" t="s">
        <v>2649</v>
      </c>
      <c r="E1971" s="82" t="s">
        <v>2634</v>
      </c>
      <c r="F1971" s="82" t="s">
        <v>2635</v>
      </c>
      <c r="G1971" s="82" t="s">
        <v>1057</v>
      </c>
    </row>
    <row r="1972" spans="1:7" x14ac:dyDescent="0.15">
      <c r="A1972" s="82">
        <v>1971</v>
      </c>
      <c r="B1972" s="82" t="s">
        <v>2630</v>
      </c>
      <c r="C1972" s="82" t="s">
        <v>2648</v>
      </c>
      <c r="D1972" s="82" t="s">
        <v>2649</v>
      </c>
      <c r="E1972" s="82" t="s">
        <v>2636</v>
      </c>
      <c r="F1972" s="82" t="s">
        <v>2637</v>
      </c>
      <c r="G1972" s="82" t="s">
        <v>1057</v>
      </c>
    </row>
    <row r="1973" spans="1:7" x14ac:dyDescent="0.15">
      <c r="A1973" s="82">
        <v>1972</v>
      </c>
      <c r="B1973" s="82" t="s">
        <v>2630</v>
      </c>
      <c r="C1973" s="82" t="s">
        <v>2648</v>
      </c>
      <c r="D1973" s="82" t="s">
        <v>2649</v>
      </c>
      <c r="E1973" s="82" t="s">
        <v>736</v>
      </c>
      <c r="F1973" s="82" t="s">
        <v>737</v>
      </c>
      <c r="G1973" s="82" t="s">
        <v>738</v>
      </c>
    </row>
    <row r="1974" spans="1:7" x14ac:dyDescent="0.15">
      <c r="A1974" s="82">
        <v>1973</v>
      </c>
      <c r="B1974" s="82" t="s">
        <v>2630</v>
      </c>
      <c r="C1974" s="82" t="s">
        <v>2648</v>
      </c>
      <c r="D1974" s="82" t="s">
        <v>2649</v>
      </c>
      <c r="E1974" s="82" t="s">
        <v>739</v>
      </c>
      <c r="F1974" s="82" t="s">
        <v>740</v>
      </c>
      <c r="G1974" s="82" t="s">
        <v>741</v>
      </c>
    </row>
    <row r="1975" spans="1:7" x14ac:dyDescent="0.15">
      <c r="A1975" s="82">
        <v>1974</v>
      </c>
      <c r="B1975" s="82" t="s">
        <v>2630</v>
      </c>
      <c r="C1975" s="82" t="s">
        <v>2650</v>
      </c>
      <c r="D1975" s="82" t="s">
        <v>2651</v>
      </c>
      <c r="E1975" s="82" t="s">
        <v>726</v>
      </c>
      <c r="F1975" s="82" t="s">
        <v>727</v>
      </c>
      <c r="G1975" s="82" t="s">
        <v>728</v>
      </c>
    </row>
    <row r="1976" spans="1:7" x14ac:dyDescent="0.15">
      <c r="A1976" s="82">
        <v>1975</v>
      </c>
      <c r="B1976" s="82" t="s">
        <v>2630</v>
      </c>
      <c r="C1976" s="82" t="s">
        <v>2650</v>
      </c>
      <c r="D1976" s="82" t="s">
        <v>2651</v>
      </c>
      <c r="E1976" s="82" t="s">
        <v>2652</v>
      </c>
      <c r="F1976" s="82" t="s">
        <v>2653</v>
      </c>
      <c r="G1976" s="82" t="s">
        <v>1057</v>
      </c>
    </row>
    <row r="1977" spans="1:7" x14ac:dyDescent="0.15">
      <c r="A1977" s="82">
        <v>1976</v>
      </c>
      <c r="B1977" s="82" t="s">
        <v>2630</v>
      </c>
      <c r="C1977" s="82" t="s">
        <v>2650</v>
      </c>
      <c r="D1977" s="82" t="s">
        <v>2651</v>
      </c>
      <c r="E1977" s="82" t="s">
        <v>2636</v>
      </c>
      <c r="F1977" s="82" t="s">
        <v>2637</v>
      </c>
      <c r="G1977" s="82" t="s">
        <v>1057</v>
      </c>
    </row>
    <row r="1978" spans="1:7" x14ac:dyDescent="0.15">
      <c r="A1978" s="82">
        <v>1977</v>
      </c>
      <c r="B1978" s="82" t="s">
        <v>2630</v>
      </c>
      <c r="C1978" s="82" t="s">
        <v>2650</v>
      </c>
      <c r="D1978" s="82" t="s">
        <v>2651</v>
      </c>
      <c r="E1978" s="82" t="s">
        <v>736</v>
      </c>
      <c r="F1978" s="82" t="s">
        <v>737</v>
      </c>
      <c r="G1978" s="82" t="s">
        <v>738</v>
      </c>
    </row>
    <row r="1979" spans="1:7" x14ac:dyDescent="0.15">
      <c r="A1979" s="82">
        <v>1978</v>
      </c>
      <c r="B1979" s="82" t="s">
        <v>2630</v>
      </c>
      <c r="C1979" s="82" t="s">
        <v>2650</v>
      </c>
      <c r="D1979" s="82" t="s">
        <v>2651</v>
      </c>
      <c r="E1979" s="82" t="s">
        <v>739</v>
      </c>
      <c r="F1979" s="82" t="s">
        <v>740</v>
      </c>
      <c r="G1979" s="82" t="s">
        <v>741</v>
      </c>
    </row>
    <row r="1980" spans="1:7" x14ac:dyDescent="0.15">
      <c r="A1980" s="82">
        <v>1979</v>
      </c>
      <c r="B1980" s="82" t="s">
        <v>2630</v>
      </c>
      <c r="C1980" s="82" t="s">
        <v>2654</v>
      </c>
      <c r="D1980" s="82" t="s">
        <v>2655</v>
      </c>
      <c r="E1980" s="82" t="s">
        <v>726</v>
      </c>
      <c r="F1980" s="82" t="s">
        <v>727</v>
      </c>
      <c r="G1980" s="82" t="s">
        <v>728</v>
      </c>
    </row>
    <row r="1981" spans="1:7" x14ac:dyDescent="0.15">
      <c r="A1981" s="82">
        <v>1980</v>
      </c>
      <c r="B1981" s="82" t="s">
        <v>2630</v>
      </c>
      <c r="C1981" s="82" t="s">
        <v>2654</v>
      </c>
      <c r="D1981" s="82" t="s">
        <v>2655</v>
      </c>
      <c r="E1981" s="82" t="s">
        <v>2634</v>
      </c>
      <c r="F1981" s="82" t="s">
        <v>2635</v>
      </c>
      <c r="G1981" s="82" t="s">
        <v>1057</v>
      </c>
    </row>
    <row r="1982" spans="1:7" x14ac:dyDescent="0.15">
      <c r="A1982" s="82">
        <v>1981</v>
      </c>
      <c r="B1982" s="82" t="s">
        <v>2630</v>
      </c>
      <c r="C1982" s="82" t="s">
        <v>2654</v>
      </c>
      <c r="D1982" s="82" t="s">
        <v>2655</v>
      </c>
      <c r="E1982" s="82" t="s">
        <v>2652</v>
      </c>
      <c r="F1982" s="82" t="s">
        <v>2653</v>
      </c>
      <c r="G1982" s="82" t="s">
        <v>1057</v>
      </c>
    </row>
    <row r="1983" spans="1:7" x14ac:dyDescent="0.15">
      <c r="A1983" s="82">
        <v>1982</v>
      </c>
      <c r="B1983" s="82" t="s">
        <v>2630</v>
      </c>
      <c r="C1983" s="82" t="s">
        <v>2654</v>
      </c>
      <c r="D1983" s="82" t="s">
        <v>2655</v>
      </c>
      <c r="E1983" s="82" t="s">
        <v>2636</v>
      </c>
      <c r="F1983" s="82" t="s">
        <v>2637</v>
      </c>
      <c r="G1983" s="82" t="s">
        <v>1057</v>
      </c>
    </row>
    <row r="1984" spans="1:7" x14ac:dyDescent="0.15">
      <c r="A1984" s="82">
        <v>1983</v>
      </c>
      <c r="B1984" s="82" t="s">
        <v>2630</v>
      </c>
      <c r="C1984" s="82" t="s">
        <v>2654</v>
      </c>
      <c r="D1984" s="82" t="s">
        <v>2655</v>
      </c>
      <c r="E1984" s="82" t="s">
        <v>736</v>
      </c>
      <c r="F1984" s="82" t="s">
        <v>737</v>
      </c>
      <c r="G1984" s="82" t="s">
        <v>738</v>
      </c>
    </row>
    <row r="1985" spans="1:7" x14ac:dyDescent="0.15">
      <c r="A1985" s="82">
        <v>1984</v>
      </c>
      <c r="B1985" s="82" t="s">
        <v>2630</v>
      </c>
      <c r="C1985" s="82" t="s">
        <v>2654</v>
      </c>
      <c r="D1985" s="82" t="s">
        <v>2655</v>
      </c>
      <c r="E1985" s="82" t="s">
        <v>739</v>
      </c>
      <c r="F1985" s="82" t="s">
        <v>740</v>
      </c>
      <c r="G1985" s="82" t="s">
        <v>741</v>
      </c>
    </row>
    <row r="1986" spans="1:7" x14ac:dyDescent="0.15">
      <c r="A1986" s="82">
        <v>1985</v>
      </c>
      <c r="B1986" s="82" t="s">
        <v>2630</v>
      </c>
      <c r="C1986" s="82" t="s">
        <v>2630</v>
      </c>
      <c r="D1986" s="82" t="s">
        <v>2631</v>
      </c>
      <c r="E1986" s="82" t="s">
        <v>2636</v>
      </c>
      <c r="F1986" s="82" t="s">
        <v>2637</v>
      </c>
      <c r="G1986" s="82" t="s">
        <v>1057</v>
      </c>
    </row>
    <row r="1987" spans="1:7" x14ac:dyDescent="0.15">
      <c r="A1987" s="82">
        <v>1986</v>
      </c>
      <c r="B1987" s="82" t="s">
        <v>2630</v>
      </c>
      <c r="C1987" s="82" t="s">
        <v>2656</v>
      </c>
      <c r="D1987" s="82" t="s">
        <v>2657</v>
      </c>
      <c r="E1987" s="82" t="s">
        <v>726</v>
      </c>
      <c r="F1987" s="82" t="s">
        <v>727</v>
      </c>
      <c r="G1987" s="82" t="s">
        <v>728</v>
      </c>
    </row>
    <row r="1988" spans="1:7" x14ac:dyDescent="0.15">
      <c r="A1988" s="82">
        <v>1987</v>
      </c>
      <c r="B1988" s="82" t="s">
        <v>2630</v>
      </c>
      <c r="C1988" s="82" t="s">
        <v>2656</v>
      </c>
      <c r="D1988" s="82" t="s">
        <v>2657</v>
      </c>
      <c r="E1988" s="82" t="s">
        <v>2636</v>
      </c>
      <c r="F1988" s="82" t="s">
        <v>2637</v>
      </c>
      <c r="G1988" s="82" t="s">
        <v>1057</v>
      </c>
    </row>
    <row r="1989" spans="1:7" x14ac:dyDescent="0.15">
      <c r="A1989" s="82">
        <v>1988</v>
      </c>
      <c r="B1989" s="82" t="s">
        <v>2630</v>
      </c>
      <c r="C1989" s="82" t="s">
        <v>2656</v>
      </c>
      <c r="D1989" s="82" t="s">
        <v>2657</v>
      </c>
      <c r="E1989" s="82" t="s">
        <v>2658</v>
      </c>
      <c r="F1989" s="82" t="s">
        <v>2659</v>
      </c>
      <c r="G1989" s="82" t="s">
        <v>1057</v>
      </c>
    </row>
    <row r="1990" spans="1:7" x14ac:dyDescent="0.15">
      <c r="A1990" s="82">
        <v>1989</v>
      </c>
      <c r="B1990" s="82" t="s">
        <v>2630</v>
      </c>
      <c r="C1990" s="82" t="s">
        <v>2656</v>
      </c>
      <c r="D1990" s="82" t="s">
        <v>2657</v>
      </c>
      <c r="E1990" s="82" t="s">
        <v>860</v>
      </c>
      <c r="F1990" s="82" t="s">
        <v>861</v>
      </c>
      <c r="G1990" s="82" t="s">
        <v>862</v>
      </c>
    </row>
    <row r="1991" spans="1:7" x14ac:dyDescent="0.15">
      <c r="A1991" s="82">
        <v>1990</v>
      </c>
      <c r="B1991" s="82" t="s">
        <v>2630</v>
      </c>
      <c r="C1991" s="82" t="s">
        <v>2656</v>
      </c>
      <c r="D1991" s="82" t="s">
        <v>2657</v>
      </c>
      <c r="E1991" s="82" t="s">
        <v>1207</v>
      </c>
      <c r="F1991" s="82" t="s">
        <v>1208</v>
      </c>
      <c r="G1991" s="82" t="s">
        <v>1156</v>
      </c>
    </row>
    <row r="1992" spans="1:7" x14ac:dyDescent="0.15">
      <c r="A1992" s="82">
        <v>1991</v>
      </c>
      <c r="B1992" s="82" t="s">
        <v>2630</v>
      </c>
      <c r="C1992" s="82" t="s">
        <v>2656</v>
      </c>
      <c r="D1992" s="82" t="s">
        <v>2657</v>
      </c>
      <c r="E1992" s="82" t="s">
        <v>2137</v>
      </c>
      <c r="F1992" s="82" t="s">
        <v>2138</v>
      </c>
      <c r="G1992" s="82" t="s">
        <v>815</v>
      </c>
    </row>
    <row r="1993" spans="1:7" x14ac:dyDescent="0.15">
      <c r="A1993" s="82">
        <v>1992</v>
      </c>
      <c r="B1993" s="82" t="s">
        <v>2630</v>
      </c>
      <c r="C1993" s="82" t="s">
        <v>2656</v>
      </c>
      <c r="D1993" s="82" t="s">
        <v>2657</v>
      </c>
      <c r="E1993" s="82" t="s">
        <v>2660</v>
      </c>
      <c r="F1993" s="82" t="s">
        <v>2661</v>
      </c>
      <c r="G1993" s="82" t="s">
        <v>1057</v>
      </c>
    </row>
    <row r="1994" spans="1:7" x14ac:dyDescent="0.15">
      <c r="A1994" s="82">
        <v>1993</v>
      </c>
      <c r="B1994" s="82" t="s">
        <v>2630</v>
      </c>
      <c r="C1994" s="82" t="s">
        <v>2656</v>
      </c>
      <c r="D1994" s="82" t="s">
        <v>2657</v>
      </c>
      <c r="E1994" s="82" t="s">
        <v>2662</v>
      </c>
      <c r="F1994" s="82" t="s">
        <v>2663</v>
      </c>
      <c r="G1994" s="82" t="s">
        <v>1057</v>
      </c>
    </row>
    <row r="1995" spans="1:7" x14ac:dyDescent="0.15">
      <c r="A1995" s="82">
        <v>1994</v>
      </c>
      <c r="B1995" s="82" t="s">
        <v>2630</v>
      </c>
      <c r="C1995" s="82" t="s">
        <v>2656</v>
      </c>
      <c r="D1995" s="82" t="s">
        <v>2657</v>
      </c>
      <c r="E1995" s="82" t="s">
        <v>813</v>
      </c>
      <c r="F1995" s="82" t="s">
        <v>814</v>
      </c>
      <c r="G1995" s="82" t="s">
        <v>815</v>
      </c>
    </row>
    <row r="1996" spans="1:7" x14ac:dyDescent="0.15">
      <c r="A1996" s="82">
        <v>1995</v>
      </c>
      <c r="B1996" s="82" t="s">
        <v>2630</v>
      </c>
      <c r="C1996" s="82" t="s">
        <v>2656</v>
      </c>
      <c r="D1996" s="82" t="s">
        <v>2657</v>
      </c>
      <c r="E1996" s="82" t="s">
        <v>2664</v>
      </c>
      <c r="F1996" s="82" t="s">
        <v>2665</v>
      </c>
      <c r="G1996" s="82" t="s">
        <v>1057</v>
      </c>
    </row>
    <row r="1997" spans="1:7" x14ac:dyDescent="0.15">
      <c r="A1997" s="82">
        <v>1996</v>
      </c>
      <c r="B1997" s="82" t="s">
        <v>2630</v>
      </c>
      <c r="C1997" s="82" t="s">
        <v>2656</v>
      </c>
      <c r="D1997" s="82" t="s">
        <v>2657</v>
      </c>
      <c r="E1997" s="82" t="s">
        <v>2666</v>
      </c>
      <c r="F1997" s="82" t="s">
        <v>2667</v>
      </c>
      <c r="G1997" s="82" t="s">
        <v>1057</v>
      </c>
    </row>
    <row r="1998" spans="1:7" x14ac:dyDescent="0.15">
      <c r="A1998" s="82">
        <v>1997</v>
      </c>
      <c r="B1998" s="82" t="s">
        <v>2630</v>
      </c>
      <c r="C1998" s="82" t="s">
        <v>2656</v>
      </c>
      <c r="D1998" s="82" t="s">
        <v>2657</v>
      </c>
      <c r="E1998" s="82" t="s">
        <v>736</v>
      </c>
      <c r="F1998" s="82" t="s">
        <v>737</v>
      </c>
      <c r="G1998" s="82" t="s">
        <v>738</v>
      </c>
    </row>
    <row r="1999" spans="1:7" x14ac:dyDescent="0.15">
      <c r="A1999" s="82">
        <v>1998</v>
      </c>
      <c r="B1999" s="82" t="s">
        <v>2630</v>
      </c>
      <c r="C1999" s="82" t="s">
        <v>2656</v>
      </c>
      <c r="D1999" s="82" t="s">
        <v>2657</v>
      </c>
      <c r="E1999" s="82" t="s">
        <v>739</v>
      </c>
      <c r="F1999" s="82" t="s">
        <v>740</v>
      </c>
      <c r="G1999" s="82" t="s">
        <v>741</v>
      </c>
    </row>
    <row r="2000" spans="1:7" x14ac:dyDescent="0.15">
      <c r="A2000" s="82">
        <v>1999</v>
      </c>
      <c r="B2000" s="82" t="s">
        <v>2668</v>
      </c>
      <c r="C2000" s="82" t="s">
        <v>2668</v>
      </c>
      <c r="D2000" s="82" t="s">
        <v>2669</v>
      </c>
      <c r="E2000" s="82" t="s">
        <v>804</v>
      </c>
      <c r="F2000" s="82" t="s">
        <v>805</v>
      </c>
      <c r="G2000" s="82" t="s">
        <v>806</v>
      </c>
    </row>
    <row r="2001" spans="1:7" x14ac:dyDescent="0.15">
      <c r="A2001" s="82">
        <v>2000</v>
      </c>
      <c r="B2001" s="82" t="s">
        <v>2668</v>
      </c>
      <c r="C2001" s="82" t="s">
        <v>2670</v>
      </c>
      <c r="D2001" s="82" t="s">
        <v>2671</v>
      </c>
      <c r="E2001" s="82" t="s">
        <v>804</v>
      </c>
      <c r="F2001" s="82" t="s">
        <v>805</v>
      </c>
      <c r="G2001" s="82" t="s">
        <v>806</v>
      </c>
    </row>
    <row r="2002" spans="1:7" x14ac:dyDescent="0.15">
      <c r="A2002" s="82">
        <v>2001</v>
      </c>
      <c r="B2002" s="82" t="s">
        <v>2668</v>
      </c>
      <c r="C2002" s="82" t="s">
        <v>2670</v>
      </c>
      <c r="D2002" s="82" t="s">
        <v>2671</v>
      </c>
      <c r="E2002" s="82" t="s">
        <v>726</v>
      </c>
      <c r="F2002" s="82" t="s">
        <v>727</v>
      </c>
      <c r="G2002" s="82" t="s">
        <v>728</v>
      </c>
    </row>
    <row r="2003" spans="1:7" x14ac:dyDescent="0.15">
      <c r="A2003" s="82">
        <v>2002</v>
      </c>
      <c r="B2003" s="82" t="s">
        <v>2668</v>
      </c>
      <c r="C2003" s="82" t="s">
        <v>2670</v>
      </c>
      <c r="D2003" s="82" t="s">
        <v>2671</v>
      </c>
      <c r="E2003" s="82" t="s">
        <v>736</v>
      </c>
      <c r="F2003" s="82" t="s">
        <v>737</v>
      </c>
      <c r="G2003" s="82" t="s">
        <v>738</v>
      </c>
    </row>
    <row r="2004" spans="1:7" x14ac:dyDescent="0.15">
      <c r="A2004" s="82">
        <v>2003</v>
      </c>
      <c r="B2004" s="82" t="s">
        <v>2668</v>
      </c>
      <c r="C2004" s="82" t="s">
        <v>2670</v>
      </c>
      <c r="D2004" s="82" t="s">
        <v>2671</v>
      </c>
      <c r="E2004" s="82" t="s">
        <v>739</v>
      </c>
      <c r="F2004" s="82" t="s">
        <v>740</v>
      </c>
      <c r="G2004" s="82" t="s">
        <v>741</v>
      </c>
    </row>
    <row r="2005" spans="1:7" x14ac:dyDescent="0.15">
      <c r="A2005" s="82">
        <v>2004</v>
      </c>
      <c r="B2005" s="82" t="s">
        <v>2668</v>
      </c>
      <c r="C2005" s="82" t="s">
        <v>2672</v>
      </c>
      <c r="D2005" s="82" t="s">
        <v>2673</v>
      </c>
      <c r="E2005" s="82" t="s">
        <v>804</v>
      </c>
      <c r="F2005" s="82" t="s">
        <v>805</v>
      </c>
      <c r="G2005" s="82" t="s">
        <v>806</v>
      </c>
    </row>
    <row r="2006" spans="1:7" x14ac:dyDescent="0.15">
      <c r="A2006" s="82">
        <v>2005</v>
      </c>
      <c r="B2006" s="82" t="s">
        <v>2668</v>
      </c>
      <c r="C2006" s="82" t="s">
        <v>2672</v>
      </c>
      <c r="D2006" s="82" t="s">
        <v>2673</v>
      </c>
      <c r="E2006" s="82" t="s">
        <v>726</v>
      </c>
      <c r="F2006" s="82" t="s">
        <v>727</v>
      </c>
      <c r="G2006" s="82" t="s">
        <v>728</v>
      </c>
    </row>
    <row r="2007" spans="1:7" x14ac:dyDescent="0.15">
      <c r="A2007" s="82">
        <v>2006</v>
      </c>
      <c r="B2007" s="82" t="s">
        <v>2668</v>
      </c>
      <c r="C2007" s="82" t="s">
        <v>2672</v>
      </c>
      <c r="D2007" s="82" t="s">
        <v>2673</v>
      </c>
      <c r="E2007" s="82" t="s">
        <v>736</v>
      </c>
      <c r="F2007" s="82" t="s">
        <v>737</v>
      </c>
      <c r="G2007" s="82" t="s">
        <v>738</v>
      </c>
    </row>
    <row r="2008" spans="1:7" x14ac:dyDescent="0.15">
      <c r="A2008" s="82">
        <v>2007</v>
      </c>
      <c r="B2008" s="82" t="s">
        <v>2668</v>
      </c>
      <c r="C2008" s="82" t="s">
        <v>2672</v>
      </c>
      <c r="D2008" s="82" t="s">
        <v>2673</v>
      </c>
      <c r="E2008" s="82" t="s">
        <v>739</v>
      </c>
      <c r="F2008" s="82" t="s">
        <v>740</v>
      </c>
      <c r="G2008" s="82" t="s">
        <v>741</v>
      </c>
    </row>
    <row r="2009" spans="1:7" x14ac:dyDescent="0.15">
      <c r="A2009" s="82">
        <v>2008</v>
      </c>
      <c r="B2009" s="82" t="s">
        <v>2668</v>
      </c>
      <c r="C2009" s="82" t="s">
        <v>2674</v>
      </c>
      <c r="D2009" s="82" t="s">
        <v>2675</v>
      </c>
      <c r="E2009" s="82" t="s">
        <v>804</v>
      </c>
      <c r="F2009" s="82" t="s">
        <v>805</v>
      </c>
      <c r="G2009" s="82" t="s">
        <v>806</v>
      </c>
    </row>
    <row r="2010" spans="1:7" x14ac:dyDescent="0.15">
      <c r="A2010" s="82">
        <v>2009</v>
      </c>
      <c r="B2010" s="82" t="s">
        <v>2668</v>
      </c>
      <c r="C2010" s="82" t="s">
        <v>2674</v>
      </c>
      <c r="D2010" s="82" t="s">
        <v>2675</v>
      </c>
      <c r="E2010" s="82" t="s">
        <v>726</v>
      </c>
      <c r="F2010" s="82" t="s">
        <v>727</v>
      </c>
      <c r="G2010" s="82" t="s">
        <v>728</v>
      </c>
    </row>
    <row r="2011" spans="1:7" x14ac:dyDescent="0.15">
      <c r="A2011" s="82">
        <v>2010</v>
      </c>
      <c r="B2011" s="82" t="s">
        <v>2668</v>
      </c>
      <c r="C2011" s="82" t="s">
        <v>2674</v>
      </c>
      <c r="D2011" s="82" t="s">
        <v>2675</v>
      </c>
      <c r="E2011" s="82" t="s">
        <v>736</v>
      </c>
      <c r="F2011" s="82" t="s">
        <v>737</v>
      </c>
      <c r="G2011" s="82" t="s">
        <v>738</v>
      </c>
    </row>
    <row r="2012" spans="1:7" x14ac:dyDescent="0.15">
      <c r="A2012" s="82">
        <v>2011</v>
      </c>
      <c r="B2012" s="82" t="s">
        <v>2668</v>
      </c>
      <c r="C2012" s="82" t="s">
        <v>2674</v>
      </c>
      <c r="D2012" s="82" t="s">
        <v>2675</v>
      </c>
      <c r="E2012" s="82" t="s">
        <v>739</v>
      </c>
      <c r="F2012" s="82" t="s">
        <v>740</v>
      </c>
      <c r="G2012" s="82" t="s">
        <v>741</v>
      </c>
    </row>
    <row r="2013" spans="1:7" x14ac:dyDescent="0.15">
      <c r="A2013" s="82">
        <v>2012</v>
      </c>
      <c r="B2013" s="82" t="s">
        <v>2668</v>
      </c>
      <c r="C2013" s="82" t="s">
        <v>2676</v>
      </c>
      <c r="D2013" s="82" t="s">
        <v>2677</v>
      </c>
      <c r="E2013" s="82" t="s">
        <v>804</v>
      </c>
      <c r="F2013" s="82" t="s">
        <v>805</v>
      </c>
      <c r="G2013" s="82" t="s">
        <v>806</v>
      </c>
    </row>
    <row r="2014" spans="1:7" x14ac:dyDescent="0.15">
      <c r="A2014" s="82">
        <v>2013</v>
      </c>
      <c r="B2014" s="82" t="s">
        <v>2668</v>
      </c>
      <c r="C2014" s="82" t="s">
        <v>2676</v>
      </c>
      <c r="D2014" s="82" t="s">
        <v>2677</v>
      </c>
      <c r="E2014" s="82" t="s">
        <v>2678</v>
      </c>
      <c r="F2014" s="82" t="s">
        <v>2679</v>
      </c>
      <c r="G2014" s="82" t="s">
        <v>2680</v>
      </c>
    </row>
    <row r="2015" spans="1:7" x14ac:dyDescent="0.15">
      <c r="A2015" s="82">
        <v>2014</v>
      </c>
      <c r="B2015" s="82" t="s">
        <v>2668</v>
      </c>
      <c r="C2015" s="82" t="s">
        <v>2676</v>
      </c>
      <c r="D2015" s="82" t="s">
        <v>2677</v>
      </c>
      <c r="E2015" s="82" t="s">
        <v>726</v>
      </c>
      <c r="F2015" s="82" t="s">
        <v>727</v>
      </c>
      <c r="G2015" s="82" t="s">
        <v>728</v>
      </c>
    </row>
    <row r="2016" spans="1:7" x14ac:dyDescent="0.15">
      <c r="A2016" s="82">
        <v>2015</v>
      </c>
      <c r="B2016" s="82" t="s">
        <v>2668</v>
      </c>
      <c r="C2016" s="82" t="s">
        <v>2676</v>
      </c>
      <c r="D2016" s="82" t="s">
        <v>2677</v>
      </c>
      <c r="E2016" s="82" t="s">
        <v>736</v>
      </c>
      <c r="F2016" s="82" t="s">
        <v>737</v>
      </c>
      <c r="G2016" s="82" t="s">
        <v>738</v>
      </c>
    </row>
    <row r="2017" spans="1:7" x14ac:dyDescent="0.15">
      <c r="A2017" s="82">
        <v>2016</v>
      </c>
      <c r="B2017" s="82" t="s">
        <v>2668</v>
      </c>
      <c r="C2017" s="82" t="s">
        <v>2676</v>
      </c>
      <c r="D2017" s="82" t="s">
        <v>2677</v>
      </c>
      <c r="E2017" s="82" t="s">
        <v>739</v>
      </c>
      <c r="F2017" s="82" t="s">
        <v>740</v>
      </c>
      <c r="G2017" s="82" t="s">
        <v>741</v>
      </c>
    </row>
    <row r="2018" spans="1:7" x14ac:dyDescent="0.15">
      <c r="A2018" s="82">
        <v>2017</v>
      </c>
      <c r="B2018" s="82" t="s">
        <v>2668</v>
      </c>
      <c r="C2018" s="82" t="s">
        <v>2681</v>
      </c>
      <c r="D2018" s="82" t="s">
        <v>2682</v>
      </c>
      <c r="E2018" s="82" t="s">
        <v>804</v>
      </c>
      <c r="F2018" s="82" t="s">
        <v>805</v>
      </c>
      <c r="G2018" s="82" t="s">
        <v>806</v>
      </c>
    </row>
    <row r="2019" spans="1:7" x14ac:dyDescent="0.15">
      <c r="A2019" s="82">
        <v>2018</v>
      </c>
      <c r="B2019" s="82" t="s">
        <v>2668</v>
      </c>
      <c r="C2019" s="82" t="s">
        <v>2681</v>
      </c>
      <c r="D2019" s="82" t="s">
        <v>2682</v>
      </c>
      <c r="E2019" s="82" t="s">
        <v>726</v>
      </c>
      <c r="F2019" s="82" t="s">
        <v>727</v>
      </c>
      <c r="G2019" s="82" t="s">
        <v>728</v>
      </c>
    </row>
    <row r="2020" spans="1:7" x14ac:dyDescent="0.15">
      <c r="A2020" s="82">
        <v>2019</v>
      </c>
      <c r="B2020" s="82" t="s">
        <v>2668</v>
      </c>
      <c r="C2020" s="82" t="s">
        <v>2681</v>
      </c>
      <c r="D2020" s="82" t="s">
        <v>2682</v>
      </c>
      <c r="E2020" s="82" t="s">
        <v>736</v>
      </c>
      <c r="F2020" s="82" t="s">
        <v>737</v>
      </c>
      <c r="G2020" s="82" t="s">
        <v>738</v>
      </c>
    </row>
    <row r="2021" spans="1:7" x14ac:dyDescent="0.15">
      <c r="A2021" s="82">
        <v>2020</v>
      </c>
      <c r="B2021" s="82" t="s">
        <v>2668</v>
      </c>
      <c r="C2021" s="82" t="s">
        <v>2681</v>
      </c>
      <c r="D2021" s="82" t="s">
        <v>2682</v>
      </c>
      <c r="E2021" s="82" t="s">
        <v>739</v>
      </c>
      <c r="F2021" s="82" t="s">
        <v>740</v>
      </c>
      <c r="G2021" s="82" t="s">
        <v>741</v>
      </c>
    </row>
    <row r="2022" spans="1:7" x14ac:dyDescent="0.15">
      <c r="A2022" s="82">
        <v>2021</v>
      </c>
      <c r="B2022" s="82" t="s">
        <v>2668</v>
      </c>
      <c r="C2022" s="82" t="s">
        <v>2683</v>
      </c>
      <c r="D2022" s="82" t="s">
        <v>2684</v>
      </c>
      <c r="E2022" s="82" t="s">
        <v>804</v>
      </c>
      <c r="F2022" s="82" t="s">
        <v>805</v>
      </c>
      <c r="G2022" s="82" t="s">
        <v>806</v>
      </c>
    </row>
    <row r="2023" spans="1:7" x14ac:dyDescent="0.15">
      <c r="A2023" s="82">
        <v>2022</v>
      </c>
      <c r="B2023" s="82" t="s">
        <v>2668</v>
      </c>
      <c r="C2023" s="82" t="s">
        <v>2683</v>
      </c>
      <c r="D2023" s="82" t="s">
        <v>2684</v>
      </c>
      <c r="E2023" s="82" t="s">
        <v>726</v>
      </c>
      <c r="F2023" s="82" t="s">
        <v>727</v>
      </c>
      <c r="G2023" s="82" t="s">
        <v>728</v>
      </c>
    </row>
    <row r="2024" spans="1:7" x14ac:dyDescent="0.15">
      <c r="A2024" s="82">
        <v>2023</v>
      </c>
      <c r="B2024" s="82" t="s">
        <v>2668</v>
      </c>
      <c r="C2024" s="82" t="s">
        <v>2683</v>
      </c>
      <c r="D2024" s="82" t="s">
        <v>2684</v>
      </c>
      <c r="E2024" s="82" t="s">
        <v>736</v>
      </c>
      <c r="F2024" s="82" t="s">
        <v>737</v>
      </c>
      <c r="G2024" s="82" t="s">
        <v>738</v>
      </c>
    </row>
    <row r="2025" spans="1:7" x14ac:dyDescent="0.15">
      <c r="A2025" s="82">
        <v>2024</v>
      </c>
      <c r="B2025" s="82" t="s">
        <v>2668</v>
      </c>
      <c r="C2025" s="82" t="s">
        <v>2683</v>
      </c>
      <c r="D2025" s="82" t="s">
        <v>2684</v>
      </c>
      <c r="E2025" s="82" t="s">
        <v>739</v>
      </c>
      <c r="F2025" s="82" t="s">
        <v>740</v>
      </c>
      <c r="G2025" s="82" t="s">
        <v>741</v>
      </c>
    </row>
    <row r="2026" spans="1:7" x14ac:dyDescent="0.15">
      <c r="A2026" s="82">
        <v>2025</v>
      </c>
      <c r="B2026" s="82" t="s">
        <v>2668</v>
      </c>
      <c r="C2026" s="82" t="s">
        <v>2685</v>
      </c>
      <c r="D2026" s="82" t="s">
        <v>2686</v>
      </c>
      <c r="E2026" s="82" t="s">
        <v>804</v>
      </c>
      <c r="F2026" s="82" t="s">
        <v>805</v>
      </c>
      <c r="G2026" s="82" t="s">
        <v>806</v>
      </c>
    </row>
    <row r="2027" spans="1:7" x14ac:dyDescent="0.15">
      <c r="A2027" s="82">
        <v>2026</v>
      </c>
      <c r="B2027" s="82" t="s">
        <v>2668</v>
      </c>
      <c r="C2027" s="82" t="s">
        <v>2685</v>
      </c>
      <c r="D2027" s="82" t="s">
        <v>2686</v>
      </c>
      <c r="E2027" s="82" t="s">
        <v>726</v>
      </c>
      <c r="F2027" s="82" t="s">
        <v>727</v>
      </c>
      <c r="G2027" s="82" t="s">
        <v>728</v>
      </c>
    </row>
    <row r="2028" spans="1:7" x14ac:dyDescent="0.15">
      <c r="A2028" s="82">
        <v>2027</v>
      </c>
      <c r="B2028" s="82" t="s">
        <v>2668</v>
      </c>
      <c r="C2028" s="82" t="s">
        <v>2685</v>
      </c>
      <c r="D2028" s="82" t="s">
        <v>2686</v>
      </c>
      <c r="E2028" s="82" t="s">
        <v>736</v>
      </c>
      <c r="F2028" s="82" t="s">
        <v>737</v>
      </c>
      <c r="G2028" s="82" t="s">
        <v>738</v>
      </c>
    </row>
    <row r="2029" spans="1:7" x14ac:dyDescent="0.15">
      <c r="A2029" s="82">
        <v>2028</v>
      </c>
      <c r="B2029" s="82" t="s">
        <v>2668</v>
      </c>
      <c r="C2029" s="82" t="s">
        <v>2685</v>
      </c>
      <c r="D2029" s="82" t="s">
        <v>2686</v>
      </c>
      <c r="E2029" s="82" t="s">
        <v>739</v>
      </c>
      <c r="F2029" s="82" t="s">
        <v>740</v>
      </c>
      <c r="G2029" s="82" t="s">
        <v>741</v>
      </c>
    </row>
    <row r="2030" spans="1:7" x14ac:dyDescent="0.15">
      <c r="A2030" s="82">
        <v>2029</v>
      </c>
      <c r="B2030" s="82" t="s">
        <v>2668</v>
      </c>
      <c r="C2030" s="82" t="s">
        <v>2687</v>
      </c>
      <c r="D2030" s="82" t="s">
        <v>2688</v>
      </c>
      <c r="E2030" s="82" t="s">
        <v>804</v>
      </c>
      <c r="F2030" s="82" t="s">
        <v>805</v>
      </c>
      <c r="G2030" s="82" t="s">
        <v>806</v>
      </c>
    </row>
    <row r="2031" spans="1:7" x14ac:dyDescent="0.15">
      <c r="A2031" s="82">
        <v>2030</v>
      </c>
      <c r="B2031" s="82" t="s">
        <v>2668</v>
      </c>
      <c r="C2031" s="82" t="s">
        <v>2687</v>
      </c>
      <c r="D2031" s="82" t="s">
        <v>2688</v>
      </c>
      <c r="E2031" s="82" t="s">
        <v>726</v>
      </c>
      <c r="F2031" s="82" t="s">
        <v>727</v>
      </c>
      <c r="G2031" s="82" t="s">
        <v>728</v>
      </c>
    </row>
    <row r="2032" spans="1:7" x14ac:dyDescent="0.15">
      <c r="A2032" s="82">
        <v>2031</v>
      </c>
      <c r="B2032" s="82" t="s">
        <v>2668</v>
      </c>
      <c r="C2032" s="82" t="s">
        <v>2687</v>
      </c>
      <c r="D2032" s="82" t="s">
        <v>2688</v>
      </c>
      <c r="E2032" s="82" t="s">
        <v>736</v>
      </c>
      <c r="F2032" s="82" t="s">
        <v>737</v>
      </c>
      <c r="G2032" s="82" t="s">
        <v>738</v>
      </c>
    </row>
    <row r="2033" spans="1:7" x14ac:dyDescent="0.15">
      <c r="A2033" s="82">
        <v>2032</v>
      </c>
      <c r="B2033" s="82" t="s">
        <v>2668</v>
      </c>
      <c r="C2033" s="82" t="s">
        <v>2687</v>
      </c>
      <c r="D2033" s="82" t="s">
        <v>2688</v>
      </c>
      <c r="E2033" s="82" t="s">
        <v>739</v>
      </c>
      <c r="F2033" s="82" t="s">
        <v>740</v>
      </c>
      <c r="G2033" s="82" t="s">
        <v>741</v>
      </c>
    </row>
    <row r="2034" spans="1:7" x14ac:dyDescent="0.15">
      <c r="A2034" s="82">
        <v>2033</v>
      </c>
      <c r="B2034" s="82" t="s">
        <v>2668</v>
      </c>
      <c r="C2034" s="82" t="s">
        <v>2689</v>
      </c>
      <c r="D2034" s="82" t="s">
        <v>2690</v>
      </c>
      <c r="E2034" s="82" t="s">
        <v>804</v>
      </c>
      <c r="F2034" s="82" t="s">
        <v>805</v>
      </c>
      <c r="G2034" s="82" t="s">
        <v>806</v>
      </c>
    </row>
    <row r="2035" spans="1:7" x14ac:dyDescent="0.15">
      <c r="A2035" s="82">
        <v>2034</v>
      </c>
      <c r="B2035" s="82" t="s">
        <v>2668</v>
      </c>
      <c r="C2035" s="82" t="s">
        <v>2689</v>
      </c>
      <c r="D2035" s="82" t="s">
        <v>2690</v>
      </c>
      <c r="E2035" s="82" t="s">
        <v>2691</v>
      </c>
      <c r="F2035" s="82" t="s">
        <v>2692</v>
      </c>
      <c r="G2035" s="82" t="s">
        <v>2680</v>
      </c>
    </row>
    <row r="2036" spans="1:7" x14ac:dyDescent="0.15">
      <c r="A2036" s="82">
        <v>2035</v>
      </c>
      <c r="B2036" s="82" t="s">
        <v>2668</v>
      </c>
      <c r="C2036" s="82" t="s">
        <v>2689</v>
      </c>
      <c r="D2036" s="82" t="s">
        <v>2690</v>
      </c>
      <c r="E2036" s="82" t="s">
        <v>2678</v>
      </c>
      <c r="F2036" s="82" t="s">
        <v>2679</v>
      </c>
      <c r="G2036" s="82" t="s">
        <v>2680</v>
      </c>
    </row>
    <row r="2037" spans="1:7" x14ac:dyDescent="0.15">
      <c r="A2037" s="82">
        <v>2036</v>
      </c>
      <c r="B2037" s="82" t="s">
        <v>2668</v>
      </c>
      <c r="C2037" s="82" t="s">
        <v>2689</v>
      </c>
      <c r="D2037" s="82" t="s">
        <v>2690</v>
      </c>
      <c r="E2037" s="82" t="s">
        <v>2693</v>
      </c>
      <c r="F2037" s="82" t="s">
        <v>2694</v>
      </c>
      <c r="G2037" s="82" t="s">
        <v>2680</v>
      </c>
    </row>
    <row r="2038" spans="1:7" x14ac:dyDescent="0.15">
      <c r="A2038" s="82">
        <v>2037</v>
      </c>
      <c r="B2038" s="82" t="s">
        <v>2668</v>
      </c>
      <c r="C2038" s="82" t="s">
        <v>2689</v>
      </c>
      <c r="D2038" s="82" t="s">
        <v>2690</v>
      </c>
      <c r="E2038" s="82" t="s">
        <v>726</v>
      </c>
      <c r="F2038" s="82" t="s">
        <v>727</v>
      </c>
      <c r="G2038" s="82" t="s">
        <v>728</v>
      </c>
    </row>
    <row r="2039" spans="1:7" x14ac:dyDescent="0.15">
      <c r="A2039" s="82">
        <v>2038</v>
      </c>
      <c r="B2039" s="82" t="s">
        <v>2668</v>
      </c>
      <c r="C2039" s="82" t="s">
        <v>2689</v>
      </c>
      <c r="D2039" s="82" t="s">
        <v>2690</v>
      </c>
      <c r="E2039" s="82" t="s">
        <v>736</v>
      </c>
      <c r="F2039" s="82" t="s">
        <v>737</v>
      </c>
      <c r="G2039" s="82" t="s">
        <v>738</v>
      </c>
    </row>
    <row r="2040" spans="1:7" x14ac:dyDescent="0.15">
      <c r="A2040" s="82">
        <v>2039</v>
      </c>
      <c r="B2040" s="82" t="s">
        <v>2668</v>
      </c>
      <c r="C2040" s="82" t="s">
        <v>2689</v>
      </c>
      <c r="D2040" s="82" t="s">
        <v>2690</v>
      </c>
      <c r="E2040" s="82" t="s">
        <v>739</v>
      </c>
      <c r="F2040" s="82" t="s">
        <v>740</v>
      </c>
      <c r="G2040" s="82" t="s">
        <v>741</v>
      </c>
    </row>
    <row r="2041" spans="1:7" x14ac:dyDescent="0.15">
      <c r="A2041" s="82">
        <v>2040</v>
      </c>
      <c r="B2041" s="82" t="s">
        <v>2668</v>
      </c>
      <c r="C2041" s="82" t="s">
        <v>2695</v>
      </c>
      <c r="D2041" s="82" t="s">
        <v>2696</v>
      </c>
      <c r="E2041" s="82" t="s">
        <v>804</v>
      </c>
      <c r="F2041" s="82" t="s">
        <v>805</v>
      </c>
      <c r="G2041" s="82" t="s">
        <v>806</v>
      </c>
    </row>
    <row r="2042" spans="1:7" x14ac:dyDescent="0.15">
      <c r="A2042" s="82">
        <v>2041</v>
      </c>
      <c r="B2042" s="82" t="s">
        <v>2668</v>
      </c>
      <c r="C2042" s="82" t="s">
        <v>2695</v>
      </c>
      <c r="D2042" s="82" t="s">
        <v>2696</v>
      </c>
      <c r="E2042" s="82" t="s">
        <v>2678</v>
      </c>
      <c r="F2042" s="82" t="s">
        <v>2679</v>
      </c>
      <c r="G2042" s="82" t="s">
        <v>2680</v>
      </c>
    </row>
    <row r="2043" spans="1:7" x14ac:dyDescent="0.15">
      <c r="A2043" s="82">
        <v>2042</v>
      </c>
      <c r="B2043" s="82" t="s">
        <v>2668</v>
      </c>
      <c r="C2043" s="82" t="s">
        <v>2695</v>
      </c>
      <c r="D2043" s="82" t="s">
        <v>2696</v>
      </c>
      <c r="E2043" s="82" t="s">
        <v>726</v>
      </c>
      <c r="F2043" s="82" t="s">
        <v>727</v>
      </c>
      <c r="G2043" s="82" t="s">
        <v>728</v>
      </c>
    </row>
    <row r="2044" spans="1:7" x14ac:dyDescent="0.15">
      <c r="A2044" s="82">
        <v>2043</v>
      </c>
      <c r="B2044" s="82" t="s">
        <v>2668</v>
      </c>
      <c r="C2044" s="82" t="s">
        <v>2695</v>
      </c>
      <c r="D2044" s="82" t="s">
        <v>2696</v>
      </c>
      <c r="E2044" s="82" t="s">
        <v>736</v>
      </c>
      <c r="F2044" s="82" t="s">
        <v>737</v>
      </c>
      <c r="G2044" s="82" t="s">
        <v>738</v>
      </c>
    </row>
    <row r="2045" spans="1:7" x14ac:dyDescent="0.15">
      <c r="A2045" s="82">
        <v>2044</v>
      </c>
      <c r="B2045" s="82" t="s">
        <v>2668</v>
      </c>
      <c r="C2045" s="82" t="s">
        <v>2695</v>
      </c>
      <c r="D2045" s="82" t="s">
        <v>2696</v>
      </c>
      <c r="E2045" s="82" t="s">
        <v>739</v>
      </c>
      <c r="F2045" s="82" t="s">
        <v>740</v>
      </c>
      <c r="G2045" s="82" t="s">
        <v>741</v>
      </c>
    </row>
    <row r="2046" spans="1:7" x14ac:dyDescent="0.15">
      <c r="A2046" s="82">
        <v>2045</v>
      </c>
      <c r="B2046" s="82" t="s">
        <v>2668</v>
      </c>
      <c r="C2046" s="82" t="s">
        <v>2697</v>
      </c>
      <c r="D2046" s="82" t="s">
        <v>2698</v>
      </c>
      <c r="E2046" s="82" t="s">
        <v>804</v>
      </c>
      <c r="F2046" s="82" t="s">
        <v>805</v>
      </c>
      <c r="G2046" s="82" t="s">
        <v>806</v>
      </c>
    </row>
    <row r="2047" spans="1:7" x14ac:dyDescent="0.15">
      <c r="A2047" s="82">
        <v>2046</v>
      </c>
      <c r="B2047" s="82" t="s">
        <v>2668</v>
      </c>
      <c r="C2047" s="82" t="s">
        <v>2697</v>
      </c>
      <c r="D2047" s="82" t="s">
        <v>2698</v>
      </c>
      <c r="E2047" s="82" t="s">
        <v>726</v>
      </c>
      <c r="F2047" s="82" t="s">
        <v>727</v>
      </c>
      <c r="G2047" s="82" t="s">
        <v>728</v>
      </c>
    </row>
    <row r="2048" spans="1:7" x14ac:dyDescent="0.15">
      <c r="A2048" s="82">
        <v>2047</v>
      </c>
      <c r="B2048" s="82" t="s">
        <v>2668</v>
      </c>
      <c r="C2048" s="82" t="s">
        <v>2697</v>
      </c>
      <c r="D2048" s="82" t="s">
        <v>2698</v>
      </c>
      <c r="E2048" s="82" t="s">
        <v>736</v>
      </c>
      <c r="F2048" s="82" t="s">
        <v>737</v>
      </c>
      <c r="G2048" s="82" t="s">
        <v>738</v>
      </c>
    </row>
    <row r="2049" spans="1:7" x14ac:dyDescent="0.15">
      <c r="A2049" s="82">
        <v>2048</v>
      </c>
      <c r="B2049" s="82" t="s">
        <v>2668</v>
      </c>
      <c r="C2049" s="82" t="s">
        <v>2697</v>
      </c>
      <c r="D2049" s="82" t="s">
        <v>2698</v>
      </c>
      <c r="E2049" s="82" t="s">
        <v>739</v>
      </c>
      <c r="F2049" s="82" t="s">
        <v>740</v>
      </c>
      <c r="G2049" s="82" t="s">
        <v>741</v>
      </c>
    </row>
    <row r="2050" spans="1:7" x14ac:dyDescent="0.15">
      <c r="A2050" s="82">
        <v>2049</v>
      </c>
      <c r="B2050" s="82" t="s">
        <v>2668</v>
      </c>
      <c r="C2050" s="82" t="s">
        <v>2699</v>
      </c>
      <c r="D2050" s="82" t="s">
        <v>2700</v>
      </c>
      <c r="E2050" s="82" t="s">
        <v>804</v>
      </c>
      <c r="F2050" s="82" t="s">
        <v>805</v>
      </c>
      <c r="G2050" s="82" t="s">
        <v>806</v>
      </c>
    </row>
    <row r="2051" spans="1:7" x14ac:dyDescent="0.15">
      <c r="A2051" s="82">
        <v>2050</v>
      </c>
      <c r="B2051" s="82" t="s">
        <v>2668</v>
      </c>
      <c r="C2051" s="82" t="s">
        <v>2699</v>
      </c>
      <c r="D2051" s="82" t="s">
        <v>2700</v>
      </c>
      <c r="E2051" s="82" t="s">
        <v>2678</v>
      </c>
      <c r="F2051" s="82" t="s">
        <v>2679</v>
      </c>
      <c r="G2051" s="82" t="s">
        <v>2680</v>
      </c>
    </row>
    <row r="2052" spans="1:7" x14ac:dyDescent="0.15">
      <c r="A2052" s="82">
        <v>2051</v>
      </c>
      <c r="B2052" s="82" t="s">
        <v>2668</v>
      </c>
      <c r="C2052" s="82" t="s">
        <v>2699</v>
      </c>
      <c r="D2052" s="82" t="s">
        <v>2700</v>
      </c>
      <c r="E2052" s="82" t="s">
        <v>726</v>
      </c>
      <c r="F2052" s="82" t="s">
        <v>727</v>
      </c>
      <c r="G2052" s="82" t="s">
        <v>728</v>
      </c>
    </row>
    <row r="2053" spans="1:7" x14ac:dyDescent="0.15">
      <c r="A2053" s="82">
        <v>2052</v>
      </c>
      <c r="B2053" s="82" t="s">
        <v>2668</v>
      </c>
      <c r="C2053" s="82" t="s">
        <v>2699</v>
      </c>
      <c r="D2053" s="82" t="s">
        <v>2700</v>
      </c>
      <c r="E2053" s="82" t="s">
        <v>736</v>
      </c>
      <c r="F2053" s="82" t="s">
        <v>737</v>
      </c>
      <c r="G2053" s="82" t="s">
        <v>738</v>
      </c>
    </row>
    <row r="2054" spans="1:7" x14ac:dyDescent="0.15">
      <c r="A2054" s="82">
        <v>2053</v>
      </c>
      <c r="B2054" s="82" t="s">
        <v>2668</v>
      </c>
      <c r="C2054" s="82" t="s">
        <v>2699</v>
      </c>
      <c r="D2054" s="82" t="s">
        <v>2700</v>
      </c>
      <c r="E2054" s="82" t="s">
        <v>739</v>
      </c>
      <c r="F2054" s="82" t="s">
        <v>740</v>
      </c>
      <c r="G2054" s="82" t="s">
        <v>741</v>
      </c>
    </row>
    <row r="2055" spans="1:7" x14ac:dyDescent="0.15">
      <c r="A2055" s="82">
        <v>2054</v>
      </c>
      <c r="B2055" s="82" t="s">
        <v>2668</v>
      </c>
      <c r="C2055" s="82" t="s">
        <v>2701</v>
      </c>
      <c r="D2055" s="82" t="s">
        <v>2702</v>
      </c>
      <c r="E2055" s="82" t="s">
        <v>804</v>
      </c>
      <c r="F2055" s="82" t="s">
        <v>805</v>
      </c>
      <c r="G2055" s="82" t="s">
        <v>806</v>
      </c>
    </row>
    <row r="2056" spans="1:7" x14ac:dyDescent="0.15">
      <c r="A2056" s="82">
        <v>2055</v>
      </c>
      <c r="B2056" s="82" t="s">
        <v>2668</v>
      </c>
      <c r="C2056" s="82" t="s">
        <v>2701</v>
      </c>
      <c r="D2056" s="82" t="s">
        <v>2702</v>
      </c>
      <c r="E2056" s="82" t="s">
        <v>726</v>
      </c>
      <c r="F2056" s="82" t="s">
        <v>727</v>
      </c>
      <c r="G2056" s="82" t="s">
        <v>728</v>
      </c>
    </row>
    <row r="2057" spans="1:7" x14ac:dyDescent="0.15">
      <c r="A2057" s="82">
        <v>2056</v>
      </c>
      <c r="B2057" s="82" t="s">
        <v>2668</v>
      </c>
      <c r="C2057" s="82" t="s">
        <v>2701</v>
      </c>
      <c r="D2057" s="82" t="s">
        <v>2702</v>
      </c>
      <c r="E2057" s="82" t="s">
        <v>736</v>
      </c>
      <c r="F2057" s="82" t="s">
        <v>737</v>
      </c>
      <c r="G2057" s="82" t="s">
        <v>738</v>
      </c>
    </row>
    <row r="2058" spans="1:7" x14ac:dyDescent="0.15">
      <c r="A2058" s="82">
        <v>2057</v>
      </c>
      <c r="B2058" s="82" t="s">
        <v>2668</v>
      </c>
      <c r="C2058" s="82" t="s">
        <v>2701</v>
      </c>
      <c r="D2058" s="82" t="s">
        <v>2702</v>
      </c>
      <c r="E2058" s="82" t="s">
        <v>739</v>
      </c>
      <c r="F2058" s="82" t="s">
        <v>740</v>
      </c>
      <c r="G2058" s="82" t="s">
        <v>741</v>
      </c>
    </row>
    <row r="2059" spans="1:7" x14ac:dyDescent="0.15">
      <c r="A2059" s="82">
        <v>2058</v>
      </c>
      <c r="B2059" s="82" t="s">
        <v>2668</v>
      </c>
      <c r="C2059" s="82" t="s">
        <v>2703</v>
      </c>
      <c r="D2059" s="82" t="s">
        <v>2704</v>
      </c>
      <c r="E2059" s="82" t="s">
        <v>804</v>
      </c>
      <c r="F2059" s="82" t="s">
        <v>805</v>
      </c>
      <c r="G2059" s="82" t="s">
        <v>806</v>
      </c>
    </row>
    <row r="2060" spans="1:7" x14ac:dyDescent="0.15">
      <c r="A2060" s="82">
        <v>2059</v>
      </c>
      <c r="B2060" s="82" t="s">
        <v>2668</v>
      </c>
      <c r="C2060" s="82" t="s">
        <v>2703</v>
      </c>
      <c r="D2060" s="82" t="s">
        <v>2704</v>
      </c>
      <c r="E2060" s="82" t="s">
        <v>2705</v>
      </c>
      <c r="F2060" s="82" t="s">
        <v>2706</v>
      </c>
      <c r="G2060" s="82" t="s">
        <v>2707</v>
      </c>
    </row>
    <row r="2061" spans="1:7" x14ac:dyDescent="0.15">
      <c r="A2061" s="82">
        <v>2060</v>
      </c>
      <c r="B2061" s="82" t="s">
        <v>2668</v>
      </c>
      <c r="C2061" s="82" t="s">
        <v>2703</v>
      </c>
      <c r="D2061" s="82" t="s">
        <v>2704</v>
      </c>
      <c r="E2061" s="82" t="s">
        <v>726</v>
      </c>
      <c r="F2061" s="82" t="s">
        <v>727</v>
      </c>
      <c r="G2061" s="82" t="s">
        <v>728</v>
      </c>
    </row>
    <row r="2062" spans="1:7" x14ac:dyDescent="0.15">
      <c r="A2062" s="82">
        <v>2061</v>
      </c>
      <c r="B2062" s="82" t="s">
        <v>2668</v>
      </c>
      <c r="C2062" s="82" t="s">
        <v>2703</v>
      </c>
      <c r="D2062" s="82" t="s">
        <v>2704</v>
      </c>
      <c r="E2062" s="82" t="s">
        <v>813</v>
      </c>
      <c r="F2062" s="82" t="s">
        <v>814</v>
      </c>
      <c r="G2062" s="82" t="s">
        <v>815</v>
      </c>
    </row>
    <row r="2063" spans="1:7" x14ac:dyDescent="0.15">
      <c r="A2063" s="82">
        <v>2062</v>
      </c>
      <c r="B2063" s="82" t="s">
        <v>2668</v>
      </c>
      <c r="C2063" s="82" t="s">
        <v>2703</v>
      </c>
      <c r="D2063" s="82" t="s">
        <v>2704</v>
      </c>
      <c r="E2063" s="82" t="s">
        <v>736</v>
      </c>
      <c r="F2063" s="82" t="s">
        <v>737</v>
      </c>
      <c r="G2063" s="82" t="s">
        <v>738</v>
      </c>
    </row>
    <row r="2064" spans="1:7" x14ac:dyDescent="0.15">
      <c r="A2064" s="82">
        <v>2063</v>
      </c>
      <c r="B2064" s="82" t="s">
        <v>2668</v>
      </c>
      <c r="C2064" s="82" t="s">
        <v>2703</v>
      </c>
      <c r="D2064" s="82" t="s">
        <v>2704</v>
      </c>
      <c r="E2064" s="82" t="s">
        <v>739</v>
      </c>
      <c r="F2064" s="82" t="s">
        <v>740</v>
      </c>
      <c r="G2064" s="82" t="s">
        <v>741</v>
      </c>
    </row>
    <row r="2065" spans="1:7" x14ac:dyDescent="0.15">
      <c r="A2065" s="82">
        <v>2064</v>
      </c>
      <c r="B2065" s="82" t="s">
        <v>2668</v>
      </c>
      <c r="C2065" s="82" t="s">
        <v>2708</v>
      </c>
      <c r="D2065" s="82" t="s">
        <v>2709</v>
      </c>
      <c r="E2065" s="82" t="s">
        <v>804</v>
      </c>
      <c r="F2065" s="82" t="s">
        <v>805</v>
      </c>
      <c r="G2065" s="82" t="s">
        <v>806</v>
      </c>
    </row>
    <row r="2066" spans="1:7" x14ac:dyDescent="0.15">
      <c r="A2066" s="82">
        <v>2065</v>
      </c>
      <c r="B2066" s="82" t="s">
        <v>2668</v>
      </c>
      <c r="C2066" s="82" t="s">
        <v>2708</v>
      </c>
      <c r="D2066" s="82" t="s">
        <v>2709</v>
      </c>
      <c r="E2066" s="82" t="s">
        <v>2710</v>
      </c>
      <c r="F2066" s="82" t="s">
        <v>2711</v>
      </c>
      <c r="G2066" s="82" t="s">
        <v>2712</v>
      </c>
    </row>
    <row r="2067" spans="1:7" x14ac:dyDescent="0.15">
      <c r="A2067" s="82">
        <v>2066</v>
      </c>
      <c r="B2067" s="82" t="s">
        <v>2668</v>
      </c>
      <c r="C2067" s="82" t="s">
        <v>2708</v>
      </c>
      <c r="D2067" s="82" t="s">
        <v>2709</v>
      </c>
      <c r="E2067" s="82" t="s">
        <v>726</v>
      </c>
      <c r="F2067" s="82" t="s">
        <v>727</v>
      </c>
      <c r="G2067" s="82" t="s">
        <v>728</v>
      </c>
    </row>
    <row r="2068" spans="1:7" x14ac:dyDescent="0.15">
      <c r="A2068" s="82">
        <v>2067</v>
      </c>
      <c r="B2068" s="82" t="s">
        <v>2668</v>
      </c>
      <c r="C2068" s="82" t="s">
        <v>2708</v>
      </c>
      <c r="D2068" s="82" t="s">
        <v>2709</v>
      </c>
      <c r="E2068" s="82" t="s">
        <v>736</v>
      </c>
      <c r="F2068" s="82" t="s">
        <v>737</v>
      </c>
      <c r="G2068" s="82" t="s">
        <v>738</v>
      </c>
    </row>
    <row r="2069" spans="1:7" x14ac:dyDescent="0.15">
      <c r="A2069" s="82">
        <v>2068</v>
      </c>
      <c r="B2069" s="82" t="s">
        <v>2668</v>
      </c>
      <c r="C2069" s="82" t="s">
        <v>2708</v>
      </c>
      <c r="D2069" s="82" t="s">
        <v>2709</v>
      </c>
      <c r="E2069" s="82" t="s">
        <v>739</v>
      </c>
      <c r="F2069" s="82" t="s">
        <v>740</v>
      </c>
      <c r="G2069" s="82" t="s">
        <v>741</v>
      </c>
    </row>
    <row r="2070" spans="1:7" x14ac:dyDescent="0.15">
      <c r="A2070" s="82">
        <v>2069</v>
      </c>
      <c r="B2070" s="82" t="s">
        <v>715</v>
      </c>
      <c r="C2070" s="82" t="s">
        <v>715</v>
      </c>
      <c r="D2070" s="82" t="s">
        <v>715</v>
      </c>
      <c r="E2070" s="82" t="s">
        <v>804</v>
      </c>
      <c r="F2070" s="82" t="s">
        <v>805</v>
      </c>
      <c r="G2070" s="82" t="s">
        <v>806</v>
      </c>
    </row>
    <row r="2071" spans="1:7" x14ac:dyDescent="0.15">
      <c r="A2071" s="82">
        <v>2070</v>
      </c>
      <c r="B2071" s="82" t="s">
        <v>715</v>
      </c>
      <c r="C2071" s="82" t="s">
        <v>715</v>
      </c>
      <c r="D2071" s="82" t="s">
        <v>715</v>
      </c>
      <c r="E2071" s="82" t="s">
        <v>2713</v>
      </c>
      <c r="F2071" s="82" t="s">
        <v>2714</v>
      </c>
      <c r="G2071" s="82" t="s">
        <v>2715</v>
      </c>
    </row>
    <row r="2072" spans="1:7" x14ac:dyDescent="0.15">
      <c r="A2072" s="82">
        <v>2071</v>
      </c>
      <c r="B2072" s="82" t="s">
        <v>715</v>
      </c>
      <c r="C2072" s="82" t="s">
        <v>715</v>
      </c>
      <c r="D2072" s="82" t="s">
        <v>715</v>
      </c>
      <c r="E2072" s="82" t="s">
        <v>1157</v>
      </c>
      <c r="F2072" s="82" t="s">
        <v>1158</v>
      </c>
      <c r="G2072" s="82" t="s">
        <v>1159</v>
      </c>
    </row>
    <row r="2073" spans="1:7" x14ac:dyDescent="0.15">
      <c r="A2073" s="82">
        <v>2072</v>
      </c>
      <c r="B2073" s="82" t="s">
        <v>715</v>
      </c>
      <c r="C2073" s="82" t="s">
        <v>715</v>
      </c>
      <c r="D2073" s="82" t="s">
        <v>715</v>
      </c>
      <c r="E2073" s="82" t="s">
        <v>2716</v>
      </c>
      <c r="F2073" s="82" t="s">
        <v>2717</v>
      </c>
      <c r="G2073" s="82" t="s">
        <v>2718</v>
      </c>
    </row>
    <row r="2074" spans="1:7" x14ac:dyDescent="0.15">
      <c r="A2074" s="82">
        <v>2073</v>
      </c>
      <c r="B2074" s="82" t="s">
        <v>715</v>
      </c>
      <c r="C2074" s="82" t="s">
        <v>715</v>
      </c>
      <c r="D2074" s="82" t="s">
        <v>715</v>
      </c>
      <c r="E2074" s="82" t="s">
        <v>1976</v>
      </c>
      <c r="F2074" s="82" t="s">
        <v>1977</v>
      </c>
      <c r="G2074" s="82" t="s">
        <v>1978</v>
      </c>
    </row>
    <row r="2075" spans="1:7" x14ac:dyDescent="0.15">
      <c r="A2075" s="82">
        <v>2074</v>
      </c>
      <c r="B2075" s="82" t="s">
        <v>715</v>
      </c>
      <c r="C2075" s="82" t="s">
        <v>715</v>
      </c>
      <c r="D2075" s="82" t="s">
        <v>715</v>
      </c>
      <c r="E2075" s="82" t="s">
        <v>726</v>
      </c>
      <c r="F2075" s="82" t="s">
        <v>727</v>
      </c>
      <c r="G2075" s="82" t="s">
        <v>728</v>
      </c>
    </row>
    <row r="2076" spans="1:7" x14ac:dyDescent="0.15">
      <c r="A2076" s="82">
        <v>2075</v>
      </c>
      <c r="B2076" s="82" t="s">
        <v>715</v>
      </c>
      <c r="C2076" s="82" t="s">
        <v>715</v>
      </c>
      <c r="D2076" s="82" t="s">
        <v>715</v>
      </c>
      <c r="E2076" s="82" t="s">
        <v>2466</v>
      </c>
      <c r="F2076" s="82" t="s">
        <v>2467</v>
      </c>
      <c r="G2076" s="82" t="s">
        <v>2468</v>
      </c>
    </row>
    <row r="2077" spans="1:7" x14ac:dyDescent="0.15">
      <c r="A2077" s="82">
        <v>2076</v>
      </c>
      <c r="B2077" s="82" t="s">
        <v>715</v>
      </c>
      <c r="C2077" s="82" t="s">
        <v>715</v>
      </c>
      <c r="D2077" s="82" t="s">
        <v>715</v>
      </c>
      <c r="E2077" s="82" t="s">
        <v>2719</v>
      </c>
      <c r="F2077" s="82" t="s">
        <v>844</v>
      </c>
      <c r="G2077" s="82" t="s">
        <v>2720</v>
      </c>
    </row>
    <row r="2078" spans="1:7" x14ac:dyDescent="0.15">
      <c r="A2078" s="82">
        <v>2077</v>
      </c>
      <c r="B2078" s="82" t="s">
        <v>715</v>
      </c>
      <c r="C2078" s="82" t="s">
        <v>715</v>
      </c>
      <c r="D2078" s="82" t="s">
        <v>715</v>
      </c>
      <c r="E2078" s="82" t="s">
        <v>2721</v>
      </c>
      <c r="F2078" s="82" t="s">
        <v>2722</v>
      </c>
      <c r="G2078" s="82" t="s">
        <v>1261</v>
      </c>
    </row>
    <row r="2079" spans="1:7" x14ac:dyDescent="0.15">
      <c r="A2079" s="82">
        <v>2078</v>
      </c>
      <c r="B2079" s="82" t="s">
        <v>715</v>
      </c>
      <c r="C2079" s="82" t="s">
        <v>715</v>
      </c>
      <c r="D2079" s="82" t="s">
        <v>715</v>
      </c>
      <c r="E2079" s="82" t="s">
        <v>2723</v>
      </c>
      <c r="F2079" s="82" t="s">
        <v>2724</v>
      </c>
      <c r="G2079" s="82" t="s">
        <v>940</v>
      </c>
    </row>
    <row r="2080" spans="1:7" x14ac:dyDescent="0.15">
      <c r="A2080" s="82">
        <v>2079</v>
      </c>
      <c r="B2080" s="82" t="s">
        <v>715</v>
      </c>
      <c r="C2080" s="82" t="s">
        <v>715</v>
      </c>
      <c r="D2080" s="82" t="s">
        <v>715</v>
      </c>
      <c r="E2080" s="82" t="s">
        <v>2725</v>
      </c>
      <c r="F2080" s="82" t="s">
        <v>1171</v>
      </c>
      <c r="G2080" s="82" t="s">
        <v>2715</v>
      </c>
    </row>
    <row r="2081" spans="1:7" x14ac:dyDescent="0.15">
      <c r="A2081" s="82">
        <v>2080</v>
      </c>
      <c r="B2081" s="82" t="s">
        <v>715</v>
      </c>
      <c r="C2081" s="82" t="s">
        <v>715</v>
      </c>
      <c r="D2081" s="82" t="s">
        <v>715</v>
      </c>
      <c r="E2081" s="82" t="s">
        <v>2726</v>
      </c>
      <c r="F2081" s="82" t="s">
        <v>2727</v>
      </c>
      <c r="G2081" s="82" t="s">
        <v>2728</v>
      </c>
    </row>
    <row r="2082" spans="1:7" x14ac:dyDescent="0.15">
      <c r="A2082" s="82">
        <v>2081</v>
      </c>
      <c r="B2082" s="82" t="s">
        <v>715</v>
      </c>
      <c r="C2082" s="82" t="s">
        <v>715</v>
      </c>
      <c r="D2082" s="82" t="s">
        <v>715</v>
      </c>
      <c r="E2082" s="82" t="s">
        <v>2729</v>
      </c>
      <c r="F2082" s="82" t="s">
        <v>2730</v>
      </c>
      <c r="G2082" s="82" t="s">
        <v>2731</v>
      </c>
    </row>
    <row r="2083" spans="1:7" x14ac:dyDescent="0.15">
      <c r="A2083" s="82">
        <v>2082</v>
      </c>
      <c r="B2083" s="82" t="s">
        <v>715</v>
      </c>
      <c r="C2083" s="82" t="s">
        <v>715</v>
      </c>
      <c r="D2083" s="82" t="s">
        <v>715</v>
      </c>
      <c r="E2083" s="82" t="s">
        <v>2732</v>
      </c>
      <c r="F2083" s="82" t="s">
        <v>2733</v>
      </c>
      <c r="G2083" s="82" t="s">
        <v>1215</v>
      </c>
    </row>
    <row r="2084" spans="1:7" x14ac:dyDescent="0.15">
      <c r="A2084" s="82">
        <v>2083</v>
      </c>
      <c r="B2084" s="82" t="s">
        <v>715</v>
      </c>
      <c r="C2084" s="82" t="s">
        <v>715</v>
      </c>
      <c r="D2084" s="82" t="s">
        <v>715</v>
      </c>
      <c r="E2084" s="82" t="s">
        <v>2732</v>
      </c>
      <c r="F2084" s="82" t="s">
        <v>2733</v>
      </c>
      <c r="G2084" s="82" t="s">
        <v>940</v>
      </c>
    </row>
    <row r="2085" spans="1:7" x14ac:dyDescent="0.15">
      <c r="A2085" s="82">
        <v>2084</v>
      </c>
      <c r="B2085" s="82" t="s">
        <v>715</v>
      </c>
      <c r="C2085" s="82" t="s">
        <v>715</v>
      </c>
      <c r="D2085" s="82" t="s">
        <v>715</v>
      </c>
      <c r="E2085" s="82" t="s">
        <v>2734</v>
      </c>
      <c r="F2085" s="82" t="s">
        <v>2735</v>
      </c>
      <c r="G2085" s="82" t="s">
        <v>2736</v>
      </c>
    </row>
    <row r="2086" spans="1:7" x14ac:dyDescent="0.15">
      <c r="A2086" s="82">
        <v>2085</v>
      </c>
      <c r="B2086" s="82" t="s">
        <v>715</v>
      </c>
      <c r="C2086" s="82" t="s">
        <v>715</v>
      </c>
      <c r="D2086" s="82" t="s">
        <v>715</v>
      </c>
      <c r="E2086" s="82" t="s">
        <v>2737</v>
      </c>
      <c r="F2086" s="82" t="s">
        <v>2738</v>
      </c>
      <c r="G2086" s="82" t="s">
        <v>1215</v>
      </c>
    </row>
    <row r="2087" spans="1:7" x14ac:dyDescent="0.15">
      <c r="A2087" s="82">
        <v>2086</v>
      </c>
      <c r="B2087" s="82" t="s">
        <v>715</v>
      </c>
      <c r="C2087" s="82" t="s">
        <v>715</v>
      </c>
      <c r="D2087" s="82" t="s">
        <v>715</v>
      </c>
      <c r="E2087" s="82" t="s">
        <v>2739</v>
      </c>
      <c r="F2087" s="82" t="s">
        <v>2740</v>
      </c>
      <c r="G2087" s="82" t="s">
        <v>2741</v>
      </c>
    </row>
    <row r="2088" spans="1:7" x14ac:dyDescent="0.15">
      <c r="A2088" s="82">
        <v>2087</v>
      </c>
      <c r="B2088" s="82" t="s">
        <v>715</v>
      </c>
      <c r="C2088" s="82" t="s">
        <v>715</v>
      </c>
      <c r="D2088" s="82" t="s">
        <v>715</v>
      </c>
      <c r="E2088" s="82" t="s">
        <v>2742</v>
      </c>
      <c r="F2088" s="82" t="s">
        <v>2743</v>
      </c>
      <c r="G2088" s="82" t="s">
        <v>1268</v>
      </c>
    </row>
    <row r="2089" spans="1:7" x14ac:dyDescent="0.15">
      <c r="A2089" s="82">
        <v>2088</v>
      </c>
      <c r="B2089" s="82" t="s">
        <v>715</v>
      </c>
      <c r="C2089" s="82" t="s">
        <v>715</v>
      </c>
      <c r="D2089" s="82" t="s">
        <v>715</v>
      </c>
      <c r="E2089" s="82" t="s">
        <v>2744</v>
      </c>
      <c r="F2089" s="82" t="s">
        <v>2745</v>
      </c>
      <c r="G2089" s="82" t="s">
        <v>2746</v>
      </c>
    </row>
    <row r="2090" spans="1:7" x14ac:dyDescent="0.15">
      <c r="A2090" s="82">
        <v>2089</v>
      </c>
      <c r="B2090" s="82" t="s">
        <v>715</v>
      </c>
      <c r="C2090" s="82" t="s">
        <v>715</v>
      </c>
      <c r="D2090" s="82" t="s">
        <v>715</v>
      </c>
      <c r="E2090" s="82" t="s">
        <v>2747</v>
      </c>
      <c r="F2090" s="82" t="s">
        <v>2748</v>
      </c>
      <c r="G2090" s="82" t="s">
        <v>2749</v>
      </c>
    </row>
    <row r="2091" spans="1:7" x14ac:dyDescent="0.15">
      <c r="A2091" s="82">
        <v>2090</v>
      </c>
      <c r="B2091" s="82" t="s">
        <v>715</v>
      </c>
      <c r="C2091" s="82" t="s">
        <v>715</v>
      </c>
      <c r="D2091" s="82" t="s">
        <v>715</v>
      </c>
      <c r="E2091" s="82" t="s">
        <v>2750</v>
      </c>
      <c r="F2091" s="82" t="s">
        <v>2751</v>
      </c>
      <c r="G2091" s="82" t="s">
        <v>2752</v>
      </c>
    </row>
    <row r="2092" spans="1:7" x14ac:dyDescent="0.15">
      <c r="A2092" s="82">
        <v>2091</v>
      </c>
      <c r="B2092" s="82" t="s">
        <v>715</v>
      </c>
      <c r="C2092" s="82" t="s">
        <v>715</v>
      </c>
      <c r="D2092" s="82" t="s">
        <v>715</v>
      </c>
      <c r="E2092" s="82" t="s">
        <v>2753</v>
      </c>
      <c r="F2092" s="82" t="s">
        <v>2754</v>
      </c>
      <c r="G2092" s="82" t="s">
        <v>815</v>
      </c>
    </row>
    <row r="2093" spans="1:7" x14ac:dyDescent="0.15">
      <c r="A2093" s="82">
        <v>2092</v>
      </c>
      <c r="B2093" s="82" t="s">
        <v>715</v>
      </c>
      <c r="C2093" s="82" t="s">
        <v>715</v>
      </c>
      <c r="D2093" s="82" t="s">
        <v>715</v>
      </c>
      <c r="E2093" s="82" t="s">
        <v>736</v>
      </c>
      <c r="F2093" s="82" t="s">
        <v>737</v>
      </c>
      <c r="G2093" s="82" t="s">
        <v>738</v>
      </c>
    </row>
    <row r="2094" spans="1:7" x14ac:dyDescent="0.15">
      <c r="A2094" s="82">
        <v>2093</v>
      </c>
      <c r="B2094" s="82" t="s">
        <v>715</v>
      </c>
      <c r="C2094" s="82" t="s">
        <v>715</v>
      </c>
      <c r="D2094" s="82" t="s">
        <v>715</v>
      </c>
      <c r="E2094" s="82" t="s">
        <v>739</v>
      </c>
      <c r="F2094" s="82" t="s">
        <v>740</v>
      </c>
      <c r="G2094" s="82" t="s">
        <v>741</v>
      </c>
    </row>
    <row r="2095" spans="1:7" x14ac:dyDescent="0.15">
      <c r="A2095" s="82">
        <v>2094</v>
      </c>
      <c r="B2095" s="82" t="s">
        <v>715</v>
      </c>
      <c r="C2095" s="82" t="s">
        <v>715</v>
      </c>
      <c r="D2095" s="82" t="s">
        <v>715</v>
      </c>
      <c r="E2095" s="82" t="s">
        <v>2755</v>
      </c>
      <c r="F2095" s="82" t="s">
        <v>2756</v>
      </c>
      <c r="G2095" s="82" t="s">
        <v>1353</v>
      </c>
    </row>
  </sheetData>
  <sheetProtection formatColumns="0" formatRows="0"/>
  <phoneticPr fontId="8" type="noConversion"/>
  <pageMargins left="0.75" right="0.75" top="1" bottom="1" header="0.5" footer="0.5"/>
  <pageSetup paperSize="9" orientation="portrait" horizontalDpi="200" verticalDpi="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_REESTR_FILTERED" enableFormatConditionsCalculation="0">
    <tabColor indexed="47"/>
  </sheetPr>
  <dimension ref="A1:H1"/>
  <sheetViews>
    <sheetView showGridLines="0" workbookViewId="0"/>
  </sheetViews>
  <sheetFormatPr defaultRowHeight="11.25" x14ac:dyDescent="0.15"/>
  <cols>
    <col min="1" max="16384" width="9.140625" style="46"/>
  </cols>
  <sheetData>
    <row r="1" spans="1:8" x14ac:dyDescent="0.15">
      <c r="A1" s="46" t="s">
        <v>69</v>
      </c>
      <c r="B1" s="46" t="s">
        <v>263</v>
      </c>
      <c r="C1" s="46" t="s">
        <v>264</v>
      </c>
      <c r="D1" s="46" t="s">
        <v>74</v>
      </c>
      <c r="E1" s="46" t="s">
        <v>265</v>
      </c>
      <c r="F1" s="46" t="s">
        <v>266</v>
      </c>
      <c r="G1" s="46" t="s">
        <v>267</v>
      </c>
      <c r="H1" s="46" t="s">
        <v>75</v>
      </c>
    </row>
  </sheetData>
  <phoneticPr fontId="8"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_REESTR_MO" enableFormatConditionsCalculation="0">
    <tabColor indexed="47"/>
  </sheetPr>
  <dimension ref="A1:E584"/>
  <sheetViews>
    <sheetView showGridLines="0" workbookViewId="0"/>
  </sheetViews>
  <sheetFormatPr defaultRowHeight="11.25" x14ac:dyDescent="0.15"/>
  <cols>
    <col min="1" max="16384" width="9.140625" style="90"/>
  </cols>
  <sheetData>
    <row r="1" spans="1:5" x14ac:dyDescent="0.15">
      <c r="A1" s="90" t="s">
        <v>263</v>
      </c>
      <c r="B1" s="90" t="s">
        <v>264</v>
      </c>
      <c r="C1" s="90" t="s">
        <v>70</v>
      </c>
      <c r="D1" s="90" t="s">
        <v>263</v>
      </c>
      <c r="E1" s="90" t="s">
        <v>71</v>
      </c>
    </row>
    <row r="2" spans="1:5" x14ac:dyDescent="0.15">
      <c r="A2" s="90" t="s">
        <v>722</v>
      </c>
      <c r="B2" s="90" t="s">
        <v>722</v>
      </c>
      <c r="C2" s="90" t="s">
        <v>723</v>
      </c>
      <c r="D2" s="90" t="s">
        <v>722</v>
      </c>
      <c r="E2" s="90" t="s">
        <v>3077</v>
      </c>
    </row>
    <row r="3" spans="1:5" x14ac:dyDescent="0.15">
      <c r="A3" s="90" t="s">
        <v>722</v>
      </c>
      <c r="B3" s="90" t="s">
        <v>724</v>
      </c>
      <c r="C3" s="90" t="s">
        <v>725</v>
      </c>
      <c r="D3" s="90" t="s">
        <v>742</v>
      </c>
      <c r="E3" s="90" t="s">
        <v>3078</v>
      </c>
    </row>
    <row r="4" spans="1:5" x14ac:dyDescent="0.15">
      <c r="A4" s="90" t="s">
        <v>722</v>
      </c>
      <c r="B4" s="90" t="s">
        <v>2757</v>
      </c>
      <c r="C4" s="90" t="s">
        <v>2758</v>
      </c>
      <c r="D4" s="90" t="s">
        <v>787</v>
      </c>
      <c r="E4" s="90" t="s">
        <v>3079</v>
      </c>
    </row>
    <row r="5" spans="1:5" x14ac:dyDescent="0.15">
      <c r="A5" s="90" t="s">
        <v>722</v>
      </c>
      <c r="B5" s="90" t="s">
        <v>2759</v>
      </c>
      <c r="C5" s="90" t="s">
        <v>2760</v>
      </c>
      <c r="D5" s="90" t="s">
        <v>816</v>
      </c>
      <c r="E5" s="90" t="s">
        <v>3080</v>
      </c>
    </row>
    <row r="6" spans="1:5" x14ac:dyDescent="0.15">
      <c r="A6" s="90" t="s">
        <v>722</v>
      </c>
      <c r="B6" s="90" t="s">
        <v>2761</v>
      </c>
      <c r="C6" s="90" t="s">
        <v>2762</v>
      </c>
      <c r="D6" s="90" t="s">
        <v>871</v>
      </c>
      <c r="E6" s="90" t="s">
        <v>3081</v>
      </c>
    </row>
    <row r="7" spans="1:5" x14ac:dyDescent="0.15">
      <c r="A7" s="90" t="s">
        <v>722</v>
      </c>
      <c r="B7" s="90" t="s">
        <v>2763</v>
      </c>
      <c r="C7" s="90" t="s">
        <v>2764</v>
      </c>
      <c r="D7" s="90" t="s">
        <v>891</v>
      </c>
      <c r="E7" s="90" t="s">
        <v>3082</v>
      </c>
    </row>
    <row r="8" spans="1:5" x14ac:dyDescent="0.15">
      <c r="A8" s="90" t="s">
        <v>722</v>
      </c>
      <c r="B8" s="90" t="s">
        <v>2765</v>
      </c>
      <c r="C8" s="90" t="s">
        <v>2766</v>
      </c>
      <c r="D8" s="90" t="s">
        <v>925</v>
      </c>
      <c r="E8" s="90" t="s">
        <v>3083</v>
      </c>
    </row>
    <row r="9" spans="1:5" x14ac:dyDescent="0.15">
      <c r="A9" s="90" t="s">
        <v>722</v>
      </c>
      <c r="B9" s="90" t="s">
        <v>2767</v>
      </c>
      <c r="C9" s="90" t="s">
        <v>2768</v>
      </c>
      <c r="D9" s="90" t="s">
        <v>979</v>
      </c>
      <c r="E9" s="90" t="s">
        <v>3084</v>
      </c>
    </row>
    <row r="10" spans="1:5" x14ac:dyDescent="0.15">
      <c r="A10" s="90" t="s">
        <v>722</v>
      </c>
      <c r="B10" s="90" t="s">
        <v>2769</v>
      </c>
      <c r="C10" s="90" t="s">
        <v>2770</v>
      </c>
      <c r="D10" s="90" t="s">
        <v>1010</v>
      </c>
      <c r="E10" s="90" t="s">
        <v>3085</v>
      </c>
    </row>
    <row r="11" spans="1:5" x14ac:dyDescent="0.15">
      <c r="A11" s="90" t="s">
        <v>722</v>
      </c>
      <c r="B11" s="90" t="s">
        <v>2771</v>
      </c>
      <c r="C11" s="90" t="s">
        <v>2772</v>
      </c>
      <c r="D11" s="90" t="s">
        <v>1026</v>
      </c>
      <c r="E11" s="90" t="s">
        <v>3086</v>
      </c>
    </row>
    <row r="12" spans="1:5" x14ac:dyDescent="0.15">
      <c r="A12" s="90" t="s">
        <v>722</v>
      </c>
      <c r="B12" s="90" t="s">
        <v>2773</v>
      </c>
      <c r="C12" s="90" t="s">
        <v>2774</v>
      </c>
      <c r="D12" s="90" t="s">
        <v>1064</v>
      </c>
      <c r="E12" s="90" t="s">
        <v>3087</v>
      </c>
    </row>
    <row r="13" spans="1:5" x14ac:dyDescent="0.15">
      <c r="A13" s="90" t="s">
        <v>722</v>
      </c>
      <c r="B13" s="90" t="s">
        <v>2775</v>
      </c>
      <c r="C13" s="90" t="s">
        <v>2776</v>
      </c>
      <c r="D13" s="90" t="s">
        <v>1070</v>
      </c>
      <c r="E13" s="90" t="s">
        <v>3088</v>
      </c>
    </row>
    <row r="14" spans="1:5" x14ac:dyDescent="0.15">
      <c r="A14" s="90" t="s">
        <v>722</v>
      </c>
      <c r="B14" s="90" t="s">
        <v>2777</v>
      </c>
      <c r="C14" s="90" t="s">
        <v>2778</v>
      </c>
      <c r="D14" s="90" t="s">
        <v>1086</v>
      </c>
      <c r="E14" s="90" t="s">
        <v>3089</v>
      </c>
    </row>
    <row r="15" spans="1:5" x14ac:dyDescent="0.15">
      <c r="A15" s="90" t="s">
        <v>722</v>
      </c>
      <c r="B15" s="90" t="s">
        <v>2779</v>
      </c>
      <c r="C15" s="90" t="s">
        <v>2780</v>
      </c>
      <c r="D15" s="90" t="s">
        <v>1101</v>
      </c>
      <c r="E15" s="90" t="s">
        <v>3090</v>
      </c>
    </row>
    <row r="16" spans="1:5" x14ac:dyDescent="0.15">
      <c r="A16" s="90" t="s">
        <v>722</v>
      </c>
      <c r="B16" s="90" t="s">
        <v>2781</v>
      </c>
      <c r="C16" s="90" t="s">
        <v>2782</v>
      </c>
      <c r="D16" s="90" t="s">
        <v>1109</v>
      </c>
      <c r="E16" s="90" t="s">
        <v>3091</v>
      </c>
    </row>
    <row r="17" spans="1:5" x14ac:dyDescent="0.15">
      <c r="A17" s="90" t="s">
        <v>722</v>
      </c>
      <c r="B17" s="90" t="s">
        <v>2783</v>
      </c>
      <c r="C17" s="90" t="s">
        <v>2784</v>
      </c>
      <c r="D17" s="90" t="s">
        <v>1133</v>
      </c>
      <c r="E17" s="90" t="s">
        <v>3092</v>
      </c>
    </row>
    <row r="18" spans="1:5" x14ac:dyDescent="0.15">
      <c r="A18" s="90" t="s">
        <v>722</v>
      </c>
      <c r="B18" s="90" t="s">
        <v>2785</v>
      </c>
      <c r="C18" s="90" t="s">
        <v>2786</v>
      </c>
      <c r="D18" s="90" t="s">
        <v>1354</v>
      </c>
      <c r="E18" s="90" t="s">
        <v>3093</v>
      </c>
    </row>
    <row r="19" spans="1:5" x14ac:dyDescent="0.15">
      <c r="A19" s="90" t="s">
        <v>742</v>
      </c>
      <c r="B19" s="90" t="s">
        <v>742</v>
      </c>
      <c r="C19" s="90" t="s">
        <v>743</v>
      </c>
      <c r="D19" s="90" t="s">
        <v>1377</v>
      </c>
      <c r="E19" s="90" t="s">
        <v>3094</v>
      </c>
    </row>
    <row r="20" spans="1:5" x14ac:dyDescent="0.15">
      <c r="A20" s="90" t="s">
        <v>742</v>
      </c>
      <c r="B20" s="90" t="s">
        <v>744</v>
      </c>
      <c r="C20" s="90" t="s">
        <v>745</v>
      </c>
      <c r="D20" s="90" t="s">
        <v>1398</v>
      </c>
      <c r="E20" s="90" t="s">
        <v>3095</v>
      </c>
    </row>
    <row r="21" spans="1:5" x14ac:dyDescent="0.15">
      <c r="A21" s="90" t="s">
        <v>742</v>
      </c>
      <c r="B21" s="90" t="s">
        <v>755</v>
      </c>
      <c r="C21" s="90" t="s">
        <v>756</v>
      </c>
      <c r="D21" s="90" t="s">
        <v>1416</v>
      </c>
      <c r="E21" s="90" t="s">
        <v>3096</v>
      </c>
    </row>
    <row r="22" spans="1:5" x14ac:dyDescent="0.15">
      <c r="A22" s="90" t="s">
        <v>742</v>
      </c>
      <c r="B22" s="90" t="s">
        <v>759</v>
      </c>
      <c r="C22" s="90" t="s">
        <v>760</v>
      </c>
      <c r="D22" s="90" t="s">
        <v>1456</v>
      </c>
      <c r="E22" s="90" t="s">
        <v>3097</v>
      </c>
    </row>
    <row r="23" spans="1:5" x14ac:dyDescent="0.15">
      <c r="A23" s="90" t="s">
        <v>742</v>
      </c>
      <c r="B23" s="90" t="s">
        <v>765</v>
      </c>
      <c r="C23" s="90" t="s">
        <v>766</v>
      </c>
      <c r="D23" s="90" t="s">
        <v>1470</v>
      </c>
      <c r="E23" s="90" t="s">
        <v>3098</v>
      </c>
    </row>
    <row r="24" spans="1:5" x14ac:dyDescent="0.15">
      <c r="A24" s="90" t="s">
        <v>742</v>
      </c>
      <c r="B24" s="90" t="s">
        <v>769</v>
      </c>
      <c r="C24" s="90" t="s">
        <v>770</v>
      </c>
      <c r="D24" s="90" t="s">
        <v>1488</v>
      </c>
      <c r="E24" s="90" t="s">
        <v>3099</v>
      </c>
    </row>
    <row r="25" spans="1:5" x14ac:dyDescent="0.15">
      <c r="A25" s="90" t="s">
        <v>742</v>
      </c>
      <c r="B25" s="90" t="s">
        <v>774</v>
      </c>
      <c r="C25" s="90" t="s">
        <v>775</v>
      </c>
      <c r="D25" s="90" t="s">
        <v>1508</v>
      </c>
      <c r="E25" s="90" t="s">
        <v>3100</v>
      </c>
    </row>
    <row r="26" spans="1:5" x14ac:dyDescent="0.15">
      <c r="A26" s="90" t="s">
        <v>742</v>
      </c>
      <c r="B26" s="90" t="s">
        <v>779</v>
      </c>
      <c r="C26" s="90" t="s">
        <v>780</v>
      </c>
      <c r="D26" s="90" t="s">
        <v>1567</v>
      </c>
      <c r="E26" s="90" t="s">
        <v>3101</v>
      </c>
    </row>
    <row r="27" spans="1:5" x14ac:dyDescent="0.15">
      <c r="A27" s="90" t="s">
        <v>742</v>
      </c>
      <c r="B27" s="90" t="s">
        <v>783</v>
      </c>
      <c r="C27" s="90" t="s">
        <v>784</v>
      </c>
      <c r="D27" s="90" t="s">
        <v>1631</v>
      </c>
      <c r="E27" s="90" t="s">
        <v>3102</v>
      </c>
    </row>
    <row r="28" spans="1:5" x14ac:dyDescent="0.15">
      <c r="A28" s="90" t="s">
        <v>742</v>
      </c>
      <c r="B28" s="90" t="s">
        <v>785</v>
      </c>
      <c r="C28" s="90" t="s">
        <v>786</v>
      </c>
      <c r="D28" s="90" t="s">
        <v>1670</v>
      </c>
      <c r="E28" s="90" t="s">
        <v>3103</v>
      </c>
    </row>
    <row r="29" spans="1:5" x14ac:dyDescent="0.15">
      <c r="A29" s="90" t="s">
        <v>787</v>
      </c>
      <c r="B29" s="90" t="s">
        <v>787</v>
      </c>
      <c r="C29" s="90" t="s">
        <v>788</v>
      </c>
      <c r="D29" s="90" t="s">
        <v>1694</v>
      </c>
      <c r="E29" s="90" t="s">
        <v>3104</v>
      </c>
    </row>
    <row r="30" spans="1:5" x14ac:dyDescent="0.15">
      <c r="A30" s="90" t="s">
        <v>787</v>
      </c>
      <c r="B30" s="90" t="s">
        <v>2787</v>
      </c>
      <c r="C30" s="90" t="s">
        <v>2788</v>
      </c>
      <c r="D30" s="90" t="s">
        <v>1715</v>
      </c>
      <c r="E30" s="90" t="s">
        <v>3105</v>
      </c>
    </row>
    <row r="31" spans="1:5" x14ac:dyDescent="0.15">
      <c r="A31" s="90" t="s">
        <v>787</v>
      </c>
      <c r="B31" s="90" t="s">
        <v>2789</v>
      </c>
      <c r="C31" s="90" t="s">
        <v>2790</v>
      </c>
      <c r="D31" s="90" t="s">
        <v>1720</v>
      </c>
      <c r="E31" s="90" t="s">
        <v>3106</v>
      </c>
    </row>
    <row r="32" spans="1:5" x14ac:dyDescent="0.15">
      <c r="A32" s="90" t="s">
        <v>787</v>
      </c>
      <c r="B32" s="90" t="s">
        <v>789</v>
      </c>
      <c r="C32" s="90" t="s">
        <v>790</v>
      </c>
      <c r="D32" s="90" t="s">
        <v>1731</v>
      </c>
      <c r="E32" s="90" t="s">
        <v>3107</v>
      </c>
    </row>
    <row r="33" spans="1:5" x14ac:dyDescent="0.15">
      <c r="A33" s="90" t="s">
        <v>787</v>
      </c>
      <c r="B33" s="90" t="s">
        <v>794</v>
      </c>
      <c r="C33" s="90" t="s">
        <v>795</v>
      </c>
      <c r="D33" s="90" t="s">
        <v>1761</v>
      </c>
      <c r="E33" s="90" t="s">
        <v>3108</v>
      </c>
    </row>
    <row r="34" spans="1:5" x14ac:dyDescent="0.15">
      <c r="A34" s="90" t="s">
        <v>787</v>
      </c>
      <c r="B34" s="90" t="s">
        <v>2791</v>
      </c>
      <c r="C34" s="90" t="s">
        <v>2792</v>
      </c>
      <c r="D34" s="90" t="s">
        <v>1838</v>
      </c>
      <c r="E34" s="90" t="s">
        <v>3109</v>
      </c>
    </row>
    <row r="35" spans="1:5" x14ac:dyDescent="0.15">
      <c r="A35" s="90" t="s">
        <v>787</v>
      </c>
      <c r="B35" s="90" t="s">
        <v>798</v>
      </c>
      <c r="C35" s="90" t="s">
        <v>799</v>
      </c>
      <c r="D35" s="90" t="s">
        <v>1845</v>
      </c>
      <c r="E35" s="90" t="s">
        <v>3110</v>
      </c>
    </row>
    <row r="36" spans="1:5" x14ac:dyDescent="0.15">
      <c r="A36" s="90" t="s">
        <v>787</v>
      </c>
      <c r="B36" s="90" t="s">
        <v>2771</v>
      </c>
      <c r="C36" s="90" t="s">
        <v>2793</v>
      </c>
      <c r="D36" s="90" t="s">
        <v>1903</v>
      </c>
      <c r="E36" s="90" t="s">
        <v>3111</v>
      </c>
    </row>
    <row r="37" spans="1:5" x14ac:dyDescent="0.15">
      <c r="A37" s="90" t="s">
        <v>787</v>
      </c>
      <c r="B37" s="90" t="s">
        <v>802</v>
      </c>
      <c r="C37" s="90" t="s">
        <v>803</v>
      </c>
      <c r="D37" s="90" t="s">
        <v>1922</v>
      </c>
      <c r="E37" s="90" t="s">
        <v>3112</v>
      </c>
    </row>
    <row r="38" spans="1:5" x14ac:dyDescent="0.15">
      <c r="A38" s="90" t="s">
        <v>787</v>
      </c>
      <c r="B38" s="90" t="s">
        <v>2794</v>
      </c>
      <c r="C38" s="90" t="s">
        <v>2795</v>
      </c>
      <c r="D38" s="90" t="s">
        <v>1951</v>
      </c>
      <c r="E38" s="90" t="s">
        <v>3113</v>
      </c>
    </row>
    <row r="39" spans="1:5" x14ac:dyDescent="0.15">
      <c r="A39" s="90" t="s">
        <v>787</v>
      </c>
      <c r="B39" s="90" t="s">
        <v>807</v>
      </c>
      <c r="C39" s="90" t="s">
        <v>808</v>
      </c>
      <c r="D39" s="90" t="s">
        <v>1972</v>
      </c>
      <c r="E39" s="90" t="s">
        <v>3114</v>
      </c>
    </row>
    <row r="40" spans="1:5" x14ac:dyDescent="0.15">
      <c r="A40" s="90" t="s">
        <v>787</v>
      </c>
      <c r="B40" s="90" t="s">
        <v>2796</v>
      </c>
      <c r="C40" s="90" t="s">
        <v>2797</v>
      </c>
      <c r="D40" s="90" t="s">
        <v>1996</v>
      </c>
      <c r="E40" s="90" t="s">
        <v>3115</v>
      </c>
    </row>
    <row r="41" spans="1:5" x14ac:dyDescent="0.15">
      <c r="A41" s="90" t="s">
        <v>787</v>
      </c>
      <c r="B41" s="90" t="s">
        <v>2798</v>
      </c>
      <c r="C41" s="90" t="s">
        <v>2799</v>
      </c>
      <c r="D41" s="90" t="s">
        <v>2070</v>
      </c>
      <c r="E41" s="90" t="s">
        <v>3116</v>
      </c>
    </row>
    <row r="42" spans="1:5" x14ac:dyDescent="0.15">
      <c r="A42" s="90" t="s">
        <v>787</v>
      </c>
      <c r="B42" s="90" t="s">
        <v>809</v>
      </c>
      <c r="C42" s="90" t="s">
        <v>810</v>
      </c>
      <c r="D42" s="90" t="s">
        <v>2109</v>
      </c>
      <c r="E42" s="90" t="s">
        <v>3117</v>
      </c>
    </row>
    <row r="43" spans="1:5" x14ac:dyDescent="0.15">
      <c r="A43" s="90" t="s">
        <v>816</v>
      </c>
      <c r="B43" s="90" t="s">
        <v>818</v>
      </c>
      <c r="C43" s="90" t="s">
        <v>819</v>
      </c>
      <c r="D43" s="90" t="s">
        <v>2145</v>
      </c>
      <c r="E43" s="90" t="s">
        <v>3118</v>
      </c>
    </row>
    <row r="44" spans="1:5" x14ac:dyDescent="0.15">
      <c r="A44" s="90" t="s">
        <v>816</v>
      </c>
      <c r="B44" s="90" t="s">
        <v>816</v>
      </c>
      <c r="C44" s="90" t="s">
        <v>817</v>
      </c>
      <c r="D44" s="90" t="s">
        <v>2192</v>
      </c>
      <c r="E44" s="90" t="s">
        <v>3119</v>
      </c>
    </row>
    <row r="45" spans="1:5" x14ac:dyDescent="0.15">
      <c r="A45" s="90" t="s">
        <v>816</v>
      </c>
      <c r="B45" s="90" t="s">
        <v>831</v>
      </c>
      <c r="C45" s="90" t="s">
        <v>832</v>
      </c>
      <c r="D45" s="90" t="s">
        <v>2223</v>
      </c>
      <c r="E45" s="90" t="s">
        <v>3120</v>
      </c>
    </row>
    <row r="46" spans="1:5" x14ac:dyDescent="0.15">
      <c r="A46" s="90" t="s">
        <v>816</v>
      </c>
      <c r="B46" s="90" t="s">
        <v>835</v>
      </c>
      <c r="C46" s="90" t="s">
        <v>836</v>
      </c>
      <c r="D46" s="90" t="s">
        <v>2257</v>
      </c>
      <c r="E46" s="90" t="s">
        <v>3121</v>
      </c>
    </row>
    <row r="47" spans="1:5" x14ac:dyDescent="0.15">
      <c r="A47" s="90" t="s">
        <v>816</v>
      </c>
      <c r="B47" s="90" t="s">
        <v>841</v>
      </c>
      <c r="C47" s="90" t="s">
        <v>842</v>
      </c>
      <c r="D47" s="90" t="s">
        <v>2292</v>
      </c>
      <c r="E47" s="90" t="s">
        <v>3122</v>
      </c>
    </row>
    <row r="48" spans="1:5" x14ac:dyDescent="0.15">
      <c r="A48" s="90" t="s">
        <v>816</v>
      </c>
      <c r="B48" s="90" t="s">
        <v>852</v>
      </c>
      <c r="C48" s="90" t="s">
        <v>853</v>
      </c>
      <c r="D48" s="90" t="s">
        <v>2314</v>
      </c>
      <c r="E48" s="90" t="s">
        <v>3123</v>
      </c>
    </row>
    <row r="49" spans="1:5" x14ac:dyDescent="0.15">
      <c r="A49" s="90" t="s">
        <v>816</v>
      </c>
      <c r="B49" s="90" t="s">
        <v>854</v>
      </c>
      <c r="C49" s="90" t="s">
        <v>855</v>
      </c>
      <c r="D49" s="90" t="s">
        <v>2326</v>
      </c>
      <c r="E49" s="90" t="s">
        <v>3124</v>
      </c>
    </row>
    <row r="50" spans="1:5" x14ac:dyDescent="0.15">
      <c r="A50" s="90" t="s">
        <v>871</v>
      </c>
      <c r="B50" s="90" t="s">
        <v>2800</v>
      </c>
      <c r="C50" s="90" t="s">
        <v>2801</v>
      </c>
      <c r="D50" s="90" t="s">
        <v>2334</v>
      </c>
      <c r="E50" s="90" t="s">
        <v>3125</v>
      </c>
    </row>
    <row r="51" spans="1:5" x14ac:dyDescent="0.15">
      <c r="A51" s="90" t="s">
        <v>871</v>
      </c>
      <c r="B51" s="90" t="s">
        <v>871</v>
      </c>
      <c r="C51" s="90" t="s">
        <v>872</v>
      </c>
      <c r="D51" s="90" t="s">
        <v>2381</v>
      </c>
      <c r="E51" s="90" t="s">
        <v>3126</v>
      </c>
    </row>
    <row r="52" spans="1:5" x14ac:dyDescent="0.15">
      <c r="A52" s="90" t="s">
        <v>871</v>
      </c>
      <c r="B52" s="90" t="s">
        <v>2802</v>
      </c>
      <c r="C52" s="90" t="s">
        <v>2803</v>
      </c>
      <c r="D52" s="90" t="s">
        <v>2404</v>
      </c>
      <c r="E52" s="90" t="s">
        <v>3127</v>
      </c>
    </row>
    <row r="53" spans="1:5" x14ac:dyDescent="0.15">
      <c r="A53" s="90" t="s">
        <v>871</v>
      </c>
      <c r="B53" s="90" t="s">
        <v>2804</v>
      </c>
      <c r="C53" s="90" t="s">
        <v>2805</v>
      </c>
      <c r="D53" s="90" t="s">
        <v>2413</v>
      </c>
      <c r="E53" s="90" t="s">
        <v>3128</v>
      </c>
    </row>
    <row r="54" spans="1:5" x14ac:dyDescent="0.15">
      <c r="A54" s="90" t="s">
        <v>871</v>
      </c>
      <c r="B54" s="90" t="s">
        <v>873</v>
      </c>
      <c r="C54" s="90" t="s">
        <v>874</v>
      </c>
      <c r="D54" s="90" t="s">
        <v>2446</v>
      </c>
      <c r="E54" s="90" t="s">
        <v>3129</v>
      </c>
    </row>
    <row r="55" spans="1:5" x14ac:dyDescent="0.15">
      <c r="A55" s="90" t="s">
        <v>871</v>
      </c>
      <c r="B55" s="90" t="s">
        <v>2806</v>
      </c>
      <c r="C55" s="90" t="s">
        <v>2807</v>
      </c>
      <c r="D55" s="90" t="s">
        <v>2480</v>
      </c>
      <c r="E55" s="90" t="s">
        <v>3130</v>
      </c>
    </row>
    <row r="56" spans="1:5" x14ac:dyDescent="0.15">
      <c r="A56" s="90" t="s">
        <v>871</v>
      </c>
      <c r="B56" s="90" t="s">
        <v>875</v>
      </c>
      <c r="C56" s="90" t="s">
        <v>876</v>
      </c>
      <c r="D56" s="90" t="s">
        <v>2492</v>
      </c>
      <c r="E56" s="90" t="s">
        <v>3131</v>
      </c>
    </row>
    <row r="57" spans="1:5" x14ac:dyDescent="0.15">
      <c r="A57" s="90" t="s">
        <v>871</v>
      </c>
      <c r="B57" s="90" t="s">
        <v>2808</v>
      </c>
      <c r="C57" s="90" t="s">
        <v>2809</v>
      </c>
      <c r="D57" s="90" t="s">
        <v>2518</v>
      </c>
      <c r="E57" s="90" t="s">
        <v>3132</v>
      </c>
    </row>
    <row r="58" spans="1:5" x14ac:dyDescent="0.15">
      <c r="A58" s="90" t="s">
        <v>871</v>
      </c>
      <c r="B58" s="90" t="s">
        <v>2810</v>
      </c>
      <c r="C58" s="90" t="s">
        <v>2811</v>
      </c>
      <c r="D58" s="90" t="s">
        <v>2525</v>
      </c>
      <c r="E58" s="90" t="s">
        <v>3133</v>
      </c>
    </row>
    <row r="59" spans="1:5" x14ac:dyDescent="0.15">
      <c r="A59" s="90" t="s">
        <v>871</v>
      </c>
      <c r="B59" s="90" t="s">
        <v>2812</v>
      </c>
      <c r="C59" s="90" t="s">
        <v>2813</v>
      </c>
      <c r="D59" s="90" t="s">
        <v>2564</v>
      </c>
      <c r="E59" s="90" t="s">
        <v>3134</v>
      </c>
    </row>
    <row r="60" spans="1:5" x14ac:dyDescent="0.15">
      <c r="A60" s="90" t="s">
        <v>871</v>
      </c>
      <c r="B60" s="90" t="s">
        <v>880</v>
      </c>
      <c r="C60" s="90" t="s">
        <v>881</v>
      </c>
      <c r="D60" s="90" t="s">
        <v>2599</v>
      </c>
      <c r="E60" s="90" t="s">
        <v>3135</v>
      </c>
    </row>
    <row r="61" spans="1:5" x14ac:dyDescent="0.15">
      <c r="A61" s="90" t="s">
        <v>871</v>
      </c>
      <c r="B61" s="90" t="s">
        <v>885</v>
      </c>
      <c r="C61" s="90" t="s">
        <v>886</v>
      </c>
      <c r="D61" s="90" t="s">
        <v>2630</v>
      </c>
      <c r="E61" s="90" t="s">
        <v>3136</v>
      </c>
    </row>
    <row r="62" spans="1:5" x14ac:dyDescent="0.15">
      <c r="A62" s="90" t="s">
        <v>891</v>
      </c>
      <c r="B62" s="90" t="s">
        <v>893</v>
      </c>
      <c r="C62" s="90" t="s">
        <v>894</v>
      </c>
      <c r="D62" s="90" t="s">
        <v>2668</v>
      </c>
      <c r="E62" s="90" t="s">
        <v>3137</v>
      </c>
    </row>
    <row r="63" spans="1:5" x14ac:dyDescent="0.15">
      <c r="A63" s="90" t="s">
        <v>891</v>
      </c>
      <c r="B63" s="90" t="s">
        <v>891</v>
      </c>
      <c r="C63" s="90" t="s">
        <v>892</v>
      </c>
    </row>
    <row r="64" spans="1:5" x14ac:dyDescent="0.15">
      <c r="A64" s="90" t="s">
        <v>891</v>
      </c>
      <c r="B64" s="90" t="s">
        <v>903</v>
      </c>
      <c r="C64" s="90" t="s">
        <v>904</v>
      </c>
    </row>
    <row r="65" spans="1:3" x14ac:dyDescent="0.15">
      <c r="A65" s="90" t="s">
        <v>891</v>
      </c>
      <c r="B65" s="90" t="s">
        <v>907</v>
      </c>
      <c r="C65" s="90" t="s">
        <v>908</v>
      </c>
    </row>
    <row r="66" spans="1:3" x14ac:dyDescent="0.15">
      <c r="A66" s="90" t="s">
        <v>891</v>
      </c>
      <c r="B66" s="90" t="s">
        <v>913</v>
      </c>
      <c r="C66" s="90" t="s">
        <v>914</v>
      </c>
    </row>
    <row r="67" spans="1:3" x14ac:dyDescent="0.15">
      <c r="A67" s="90" t="s">
        <v>891</v>
      </c>
      <c r="B67" s="90" t="s">
        <v>915</v>
      </c>
      <c r="C67" s="90" t="s">
        <v>916</v>
      </c>
    </row>
    <row r="68" spans="1:3" x14ac:dyDescent="0.15">
      <c r="A68" s="90" t="s">
        <v>891</v>
      </c>
      <c r="B68" s="90" t="s">
        <v>919</v>
      </c>
      <c r="C68" s="90" t="s">
        <v>920</v>
      </c>
    </row>
    <row r="69" spans="1:3" x14ac:dyDescent="0.15">
      <c r="A69" s="90" t="s">
        <v>891</v>
      </c>
      <c r="B69" s="90" t="s">
        <v>921</v>
      </c>
      <c r="C69" s="90" t="s">
        <v>922</v>
      </c>
    </row>
    <row r="70" spans="1:3" x14ac:dyDescent="0.15">
      <c r="A70" s="90" t="s">
        <v>891</v>
      </c>
      <c r="B70" s="90" t="s">
        <v>923</v>
      </c>
      <c r="C70" s="90" t="s">
        <v>924</v>
      </c>
    </row>
    <row r="71" spans="1:3" x14ac:dyDescent="0.15">
      <c r="A71" s="90" t="s">
        <v>925</v>
      </c>
      <c r="B71" s="90" t="s">
        <v>927</v>
      </c>
      <c r="C71" s="90" t="s">
        <v>928</v>
      </c>
    </row>
    <row r="72" spans="1:3" x14ac:dyDescent="0.15">
      <c r="A72" s="90" t="s">
        <v>925</v>
      </c>
      <c r="B72" s="90" t="s">
        <v>932</v>
      </c>
      <c r="C72" s="90" t="s">
        <v>933</v>
      </c>
    </row>
    <row r="73" spans="1:3" x14ac:dyDescent="0.15">
      <c r="A73" s="90" t="s">
        <v>925</v>
      </c>
      <c r="B73" s="90" t="s">
        <v>934</v>
      </c>
      <c r="C73" s="90" t="s">
        <v>935</v>
      </c>
    </row>
    <row r="74" spans="1:3" x14ac:dyDescent="0.15">
      <c r="A74" s="90" t="s">
        <v>925</v>
      </c>
      <c r="B74" s="90" t="s">
        <v>925</v>
      </c>
      <c r="C74" s="90" t="s">
        <v>926</v>
      </c>
    </row>
    <row r="75" spans="1:3" x14ac:dyDescent="0.15">
      <c r="A75" s="90" t="s">
        <v>925</v>
      </c>
      <c r="B75" s="90" t="s">
        <v>936</v>
      </c>
      <c r="C75" s="90" t="s">
        <v>937</v>
      </c>
    </row>
    <row r="76" spans="1:3" x14ac:dyDescent="0.15">
      <c r="A76" s="90" t="s">
        <v>925</v>
      </c>
      <c r="B76" s="90" t="s">
        <v>947</v>
      </c>
      <c r="C76" s="90" t="s">
        <v>948</v>
      </c>
    </row>
    <row r="77" spans="1:3" x14ac:dyDescent="0.15">
      <c r="A77" s="90" t="s">
        <v>925</v>
      </c>
      <c r="B77" s="90" t="s">
        <v>949</v>
      </c>
      <c r="C77" s="90" t="s">
        <v>950</v>
      </c>
    </row>
    <row r="78" spans="1:3" x14ac:dyDescent="0.15">
      <c r="A78" s="90" t="s">
        <v>925</v>
      </c>
      <c r="B78" s="90" t="s">
        <v>951</v>
      </c>
      <c r="C78" s="90" t="s">
        <v>952</v>
      </c>
    </row>
    <row r="79" spans="1:3" x14ac:dyDescent="0.15">
      <c r="A79" s="90" t="s">
        <v>925</v>
      </c>
      <c r="B79" s="90" t="s">
        <v>2814</v>
      </c>
      <c r="C79" s="90" t="s">
        <v>2815</v>
      </c>
    </row>
    <row r="80" spans="1:3" x14ac:dyDescent="0.15">
      <c r="A80" s="90" t="s">
        <v>925</v>
      </c>
      <c r="B80" s="90" t="s">
        <v>953</v>
      </c>
      <c r="C80" s="90" t="s">
        <v>954</v>
      </c>
    </row>
    <row r="81" spans="1:3" x14ac:dyDescent="0.15">
      <c r="A81" s="90" t="s">
        <v>925</v>
      </c>
      <c r="B81" s="90" t="s">
        <v>955</v>
      </c>
      <c r="C81" s="90" t="s">
        <v>956</v>
      </c>
    </row>
    <row r="82" spans="1:3" x14ac:dyDescent="0.15">
      <c r="A82" s="90" t="s">
        <v>925</v>
      </c>
      <c r="B82" s="90" t="s">
        <v>957</v>
      </c>
      <c r="C82" s="90" t="s">
        <v>958</v>
      </c>
    </row>
    <row r="83" spans="1:3" x14ac:dyDescent="0.15">
      <c r="A83" s="90" t="s">
        <v>925</v>
      </c>
      <c r="B83" s="90" t="s">
        <v>959</v>
      </c>
      <c r="C83" s="90" t="s">
        <v>960</v>
      </c>
    </row>
    <row r="84" spans="1:3" x14ac:dyDescent="0.15">
      <c r="A84" s="90" t="s">
        <v>925</v>
      </c>
      <c r="B84" s="90" t="s">
        <v>963</v>
      </c>
      <c r="C84" s="90" t="s">
        <v>964</v>
      </c>
    </row>
    <row r="85" spans="1:3" x14ac:dyDescent="0.15">
      <c r="A85" s="90" t="s">
        <v>925</v>
      </c>
      <c r="B85" s="90" t="s">
        <v>965</v>
      </c>
      <c r="C85" s="90" t="s">
        <v>966</v>
      </c>
    </row>
    <row r="86" spans="1:3" x14ac:dyDescent="0.15">
      <c r="A86" s="90" t="s">
        <v>925</v>
      </c>
      <c r="B86" s="90" t="s">
        <v>967</v>
      </c>
      <c r="C86" s="90" t="s">
        <v>968</v>
      </c>
    </row>
    <row r="87" spans="1:3" x14ac:dyDescent="0.15">
      <c r="A87" s="90" t="s">
        <v>925</v>
      </c>
      <c r="B87" s="90" t="s">
        <v>971</v>
      </c>
      <c r="C87" s="90" t="s">
        <v>972</v>
      </c>
    </row>
    <row r="88" spans="1:3" x14ac:dyDescent="0.15">
      <c r="A88" s="90" t="s">
        <v>925</v>
      </c>
      <c r="B88" s="90" t="s">
        <v>973</v>
      </c>
      <c r="C88" s="90" t="s">
        <v>974</v>
      </c>
    </row>
    <row r="89" spans="1:3" x14ac:dyDescent="0.15">
      <c r="A89" s="90" t="s">
        <v>925</v>
      </c>
      <c r="B89" s="90" t="s">
        <v>975</v>
      </c>
      <c r="C89" s="90" t="s">
        <v>976</v>
      </c>
    </row>
    <row r="90" spans="1:3" x14ac:dyDescent="0.15">
      <c r="A90" s="90" t="s">
        <v>925</v>
      </c>
      <c r="B90" s="90" t="s">
        <v>977</v>
      </c>
      <c r="C90" s="90" t="s">
        <v>978</v>
      </c>
    </row>
    <row r="91" spans="1:3" x14ac:dyDescent="0.15">
      <c r="A91" s="90" t="s">
        <v>979</v>
      </c>
      <c r="B91" s="90" t="s">
        <v>981</v>
      </c>
      <c r="C91" s="90" t="s">
        <v>982</v>
      </c>
    </row>
    <row r="92" spans="1:3" x14ac:dyDescent="0.15">
      <c r="A92" s="90" t="s">
        <v>979</v>
      </c>
      <c r="B92" s="90" t="s">
        <v>983</v>
      </c>
      <c r="C92" s="90" t="s">
        <v>984</v>
      </c>
    </row>
    <row r="93" spans="1:3" x14ac:dyDescent="0.15">
      <c r="A93" s="90" t="s">
        <v>979</v>
      </c>
      <c r="B93" s="90" t="s">
        <v>979</v>
      </c>
      <c r="C93" s="90" t="s">
        <v>980</v>
      </c>
    </row>
    <row r="94" spans="1:3" x14ac:dyDescent="0.15">
      <c r="A94" s="90" t="s">
        <v>979</v>
      </c>
      <c r="B94" s="90" t="s">
        <v>985</v>
      </c>
      <c r="C94" s="90" t="s">
        <v>986</v>
      </c>
    </row>
    <row r="95" spans="1:3" x14ac:dyDescent="0.15">
      <c r="A95" s="90" t="s">
        <v>979</v>
      </c>
      <c r="B95" s="90" t="s">
        <v>789</v>
      </c>
      <c r="C95" s="90" t="s">
        <v>987</v>
      </c>
    </row>
    <row r="96" spans="1:3" x14ac:dyDescent="0.15">
      <c r="A96" s="90" t="s">
        <v>979</v>
      </c>
      <c r="B96" s="90" t="s">
        <v>988</v>
      </c>
      <c r="C96" s="90" t="s">
        <v>989</v>
      </c>
    </row>
    <row r="97" spans="1:3" x14ac:dyDescent="0.15">
      <c r="A97" s="90" t="s">
        <v>979</v>
      </c>
      <c r="B97" s="90" t="s">
        <v>990</v>
      </c>
      <c r="C97" s="90" t="s">
        <v>991</v>
      </c>
    </row>
    <row r="98" spans="1:3" x14ac:dyDescent="0.15">
      <c r="A98" s="90" t="s">
        <v>979</v>
      </c>
      <c r="B98" s="90" t="s">
        <v>995</v>
      </c>
      <c r="C98" s="90" t="s">
        <v>996</v>
      </c>
    </row>
    <row r="99" spans="1:3" x14ac:dyDescent="0.15">
      <c r="A99" s="90" t="s">
        <v>979</v>
      </c>
      <c r="B99" s="90" t="s">
        <v>1000</v>
      </c>
      <c r="C99" s="90" t="s">
        <v>1001</v>
      </c>
    </row>
    <row r="100" spans="1:3" x14ac:dyDescent="0.15">
      <c r="A100" s="90" t="s">
        <v>979</v>
      </c>
      <c r="B100" s="90" t="s">
        <v>1002</v>
      </c>
      <c r="C100" s="90" t="s">
        <v>1003</v>
      </c>
    </row>
    <row r="101" spans="1:3" x14ac:dyDescent="0.15">
      <c r="A101" s="90" t="s">
        <v>979</v>
      </c>
      <c r="B101" s="90" t="s">
        <v>1004</v>
      </c>
      <c r="C101" s="90" t="s">
        <v>1005</v>
      </c>
    </row>
    <row r="102" spans="1:3" x14ac:dyDescent="0.15">
      <c r="A102" s="90" t="s">
        <v>979</v>
      </c>
      <c r="B102" s="90" t="s">
        <v>1006</v>
      </c>
      <c r="C102" s="90" t="s">
        <v>1007</v>
      </c>
    </row>
    <row r="103" spans="1:3" x14ac:dyDescent="0.15">
      <c r="A103" s="90" t="s">
        <v>979</v>
      </c>
      <c r="B103" s="90" t="s">
        <v>1008</v>
      </c>
      <c r="C103" s="90" t="s">
        <v>1009</v>
      </c>
    </row>
    <row r="104" spans="1:3" x14ac:dyDescent="0.15">
      <c r="A104" s="90" t="s">
        <v>1010</v>
      </c>
      <c r="B104" s="90" t="s">
        <v>2759</v>
      </c>
      <c r="C104" s="90" t="s">
        <v>2816</v>
      </c>
    </row>
    <row r="105" spans="1:3" x14ac:dyDescent="0.15">
      <c r="A105" s="90" t="s">
        <v>1010</v>
      </c>
      <c r="B105" s="90" t="s">
        <v>2817</v>
      </c>
      <c r="C105" s="90" t="s">
        <v>2818</v>
      </c>
    </row>
    <row r="106" spans="1:3" x14ac:dyDescent="0.15">
      <c r="A106" s="90" t="s">
        <v>1010</v>
      </c>
      <c r="B106" s="90" t="s">
        <v>1010</v>
      </c>
      <c r="C106" s="90" t="s">
        <v>1011</v>
      </c>
    </row>
    <row r="107" spans="1:3" x14ac:dyDescent="0.15">
      <c r="A107" s="90" t="s">
        <v>1010</v>
      </c>
      <c r="B107" s="90" t="s">
        <v>1012</v>
      </c>
      <c r="C107" s="90" t="s">
        <v>1013</v>
      </c>
    </row>
    <row r="108" spans="1:3" x14ac:dyDescent="0.15">
      <c r="A108" s="90" t="s">
        <v>1010</v>
      </c>
      <c r="B108" s="90" t="s">
        <v>2819</v>
      </c>
      <c r="C108" s="90" t="s">
        <v>2820</v>
      </c>
    </row>
    <row r="109" spans="1:3" x14ac:dyDescent="0.15">
      <c r="A109" s="90" t="s">
        <v>1010</v>
      </c>
      <c r="B109" s="90" t="s">
        <v>1024</v>
      </c>
      <c r="C109" s="90" t="s">
        <v>1025</v>
      </c>
    </row>
    <row r="110" spans="1:3" x14ac:dyDescent="0.15">
      <c r="A110" s="90" t="s">
        <v>1010</v>
      </c>
      <c r="B110" s="90" t="s">
        <v>2821</v>
      </c>
      <c r="C110" s="90" t="s">
        <v>2822</v>
      </c>
    </row>
    <row r="111" spans="1:3" x14ac:dyDescent="0.15">
      <c r="A111" s="90" t="s">
        <v>1010</v>
      </c>
      <c r="B111" s="90" t="s">
        <v>2823</v>
      </c>
      <c r="C111" s="90" t="s">
        <v>2824</v>
      </c>
    </row>
    <row r="112" spans="1:3" x14ac:dyDescent="0.15">
      <c r="A112" s="90" t="s">
        <v>1010</v>
      </c>
      <c r="B112" s="90" t="s">
        <v>2825</v>
      </c>
      <c r="C112" s="90" t="s">
        <v>2826</v>
      </c>
    </row>
    <row r="113" spans="1:3" x14ac:dyDescent="0.15">
      <c r="A113" s="90" t="s">
        <v>1010</v>
      </c>
      <c r="B113" s="90" t="s">
        <v>2827</v>
      </c>
      <c r="C113" s="90" t="s">
        <v>2828</v>
      </c>
    </row>
    <row r="114" spans="1:3" x14ac:dyDescent="0.15">
      <c r="A114" s="90" t="s">
        <v>1026</v>
      </c>
      <c r="B114" s="90" t="s">
        <v>1026</v>
      </c>
      <c r="C114" s="90" t="s">
        <v>1027</v>
      </c>
    </row>
    <row r="115" spans="1:3" x14ac:dyDescent="0.15">
      <c r="A115" s="90" t="s">
        <v>1064</v>
      </c>
      <c r="B115" s="90" t="s">
        <v>1064</v>
      </c>
      <c r="C115" s="90" t="s">
        <v>1065</v>
      </c>
    </row>
    <row r="116" spans="1:3" x14ac:dyDescent="0.15">
      <c r="A116" s="90" t="s">
        <v>1070</v>
      </c>
      <c r="B116" s="90" t="s">
        <v>1070</v>
      </c>
      <c r="C116" s="90" t="s">
        <v>1071</v>
      </c>
    </row>
    <row r="117" spans="1:3" x14ac:dyDescent="0.15">
      <c r="A117" s="90" t="s">
        <v>1086</v>
      </c>
      <c r="B117" s="90" t="s">
        <v>1086</v>
      </c>
      <c r="C117" s="90" t="s">
        <v>1087</v>
      </c>
    </row>
    <row r="118" spans="1:3" x14ac:dyDescent="0.15">
      <c r="A118" s="90" t="s">
        <v>1101</v>
      </c>
      <c r="B118" s="90" t="s">
        <v>1101</v>
      </c>
      <c r="C118" s="90" t="s">
        <v>1102</v>
      </c>
    </row>
    <row r="119" spans="1:3" x14ac:dyDescent="0.15">
      <c r="A119" s="90" t="s">
        <v>1109</v>
      </c>
      <c r="B119" s="90" t="s">
        <v>1109</v>
      </c>
      <c r="C119" s="90" t="s">
        <v>1110</v>
      </c>
    </row>
    <row r="120" spans="1:3" x14ac:dyDescent="0.15">
      <c r="A120" s="90" t="s">
        <v>1133</v>
      </c>
      <c r="B120" s="90" t="s">
        <v>1133</v>
      </c>
      <c r="C120" s="90" t="s">
        <v>1134</v>
      </c>
    </row>
    <row r="121" spans="1:3" x14ac:dyDescent="0.15">
      <c r="A121" s="90" t="s">
        <v>1354</v>
      </c>
      <c r="B121" s="90" t="s">
        <v>1354</v>
      </c>
      <c r="C121" s="90" t="s">
        <v>1355</v>
      </c>
    </row>
    <row r="122" spans="1:3" x14ac:dyDescent="0.15">
      <c r="A122" s="90" t="s">
        <v>1377</v>
      </c>
      <c r="B122" s="90" t="s">
        <v>1377</v>
      </c>
      <c r="C122" s="90" t="s">
        <v>1378</v>
      </c>
    </row>
    <row r="123" spans="1:3" x14ac:dyDescent="0.15">
      <c r="A123" s="90" t="s">
        <v>1398</v>
      </c>
      <c r="B123" s="90" t="s">
        <v>1398</v>
      </c>
      <c r="C123" s="90" t="s">
        <v>1399</v>
      </c>
    </row>
    <row r="124" spans="1:3" x14ac:dyDescent="0.15">
      <c r="A124" s="90" t="s">
        <v>1416</v>
      </c>
      <c r="B124" s="90" t="s">
        <v>1416</v>
      </c>
      <c r="C124" s="90" t="s">
        <v>1417</v>
      </c>
    </row>
    <row r="125" spans="1:3" x14ac:dyDescent="0.15">
      <c r="A125" s="90" t="s">
        <v>1456</v>
      </c>
      <c r="B125" s="90" t="s">
        <v>1456</v>
      </c>
      <c r="C125" s="90" t="s">
        <v>1457</v>
      </c>
    </row>
    <row r="126" spans="1:3" x14ac:dyDescent="0.15">
      <c r="A126" s="90" t="s">
        <v>1470</v>
      </c>
      <c r="B126" s="90" t="s">
        <v>1470</v>
      </c>
      <c r="C126" s="90" t="s">
        <v>1471</v>
      </c>
    </row>
    <row r="127" spans="1:3" x14ac:dyDescent="0.15">
      <c r="A127" s="90" t="s">
        <v>1488</v>
      </c>
      <c r="B127" s="90" t="s">
        <v>2829</v>
      </c>
      <c r="C127" s="90" t="s">
        <v>2830</v>
      </c>
    </row>
    <row r="128" spans="1:3" x14ac:dyDescent="0.15">
      <c r="A128" s="90" t="s">
        <v>1488</v>
      </c>
      <c r="B128" s="90" t="s">
        <v>2831</v>
      </c>
      <c r="C128" s="90" t="s">
        <v>2832</v>
      </c>
    </row>
    <row r="129" spans="1:3" x14ac:dyDescent="0.15">
      <c r="A129" s="90" t="s">
        <v>1488</v>
      </c>
      <c r="B129" s="90" t="s">
        <v>1488</v>
      </c>
      <c r="C129" s="90" t="s">
        <v>1489</v>
      </c>
    </row>
    <row r="130" spans="1:3" x14ac:dyDescent="0.15">
      <c r="A130" s="90" t="s">
        <v>1488</v>
      </c>
      <c r="B130" s="90" t="s">
        <v>1490</v>
      </c>
      <c r="C130" s="90" t="s">
        <v>1491</v>
      </c>
    </row>
    <row r="131" spans="1:3" x14ac:dyDescent="0.15">
      <c r="A131" s="90" t="s">
        <v>1488</v>
      </c>
      <c r="B131" s="90" t="s">
        <v>2833</v>
      </c>
      <c r="C131" s="90" t="s">
        <v>2834</v>
      </c>
    </row>
    <row r="132" spans="1:3" x14ac:dyDescent="0.15">
      <c r="A132" s="90" t="s">
        <v>1488</v>
      </c>
      <c r="B132" s="90" t="s">
        <v>1504</v>
      </c>
      <c r="C132" s="90" t="s">
        <v>1505</v>
      </c>
    </row>
    <row r="133" spans="1:3" x14ac:dyDescent="0.15">
      <c r="A133" s="90" t="s">
        <v>1488</v>
      </c>
      <c r="B133" s="90" t="s">
        <v>2835</v>
      </c>
      <c r="C133" s="90" t="s">
        <v>2836</v>
      </c>
    </row>
    <row r="134" spans="1:3" x14ac:dyDescent="0.15">
      <c r="A134" s="90" t="s">
        <v>1488</v>
      </c>
      <c r="B134" s="90" t="s">
        <v>2808</v>
      </c>
      <c r="C134" s="90" t="s">
        <v>2837</v>
      </c>
    </row>
    <row r="135" spans="1:3" x14ac:dyDescent="0.15">
      <c r="A135" s="90" t="s">
        <v>1488</v>
      </c>
      <c r="B135" s="90" t="s">
        <v>2838</v>
      </c>
      <c r="C135" s="90" t="s">
        <v>2839</v>
      </c>
    </row>
    <row r="136" spans="1:3" x14ac:dyDescent="0.15">
      <c r="A136" s="90" t="s">
        <v>1508</v>
      </c>
      <c r="B136" s="90" t="s">
        <v>2840</v>
      </c>
      <c r="C136" s="90" t="s">
        <v>2841</v>
      </c>
    </row>
    <row r="137" spans="1:3" x14ac:dyDescent="0.15">
      <c r="A137" s="90" t="s">
        <v>1508</v>
      </c>
      <c r="B137" s="90" t="s">
        <v>789</v>
      </c>
      <c r="C137" s="90" t="s">
        <v>1510</v>
      </c>
    </row>
    <row r="138" spans="1:3" x14ac:dyDescent="0.15">
      <c r="A138" s="90" t="s">
        <v>1508</v>
      </c>
      <c r="B138" s="90" t="s">
        <v>1508</v>
      </c>
      <c r="C138" s="90" t="s">
        <v>1509</v>
      </c>
    </row>
    <row r="139" spans="1:3" x14ac:dyDescent="0.15">
      <c r="A139" s="90" t="s">
        <v>1508</v>
      </c>
      <c r="B139" s="90" t="s">
        <v>1513</v>
      </c>
      <c r="C139" s="90" t="s">
        <v>1514</v>
      </c>
    </row>
    <row r="140" spans="1:3" x14ac:dyDescent="0.15">
      <c r="A140" s="90" t="s">
        <v>1508</v>
      </c>
      <c r="B140" s="90" t="s">
        <v>1515</v>
      </c>
      <c r="C140" s="90" t="s">
        <v>1516</v>
      </c>
    </row>
    <row r="141" spans="1:3" x14ac:dyDescent="0.15">
      <c r="A141" s="90" t="s">
        <v>1508</v>
      </c>
      <c r="B141" s="90" t="s">
        <v>2842</v>
      </c>
      <c r="C141" s="90" t="s">
        <v>2843</v>
      </c>
    </row>
    <row r="142" spans="1:3" x14ac:dyDescent="0.15">
      <c r="A142" s="90" t="s">
        <v>1508</v>
      </c>
      <c r="B142" s="90" t="s">
        <v>2767</v>
      </c>
      <c r="C142" s="90" t="s">
        <v>2844</v>
      </c>
    </row>
    <row r="143" spans="1:3" x14ac:dyDescent="0.15">
      <c r="A143" s="90" t="s">
        <v>1508</v>
      </c>
      <c r="B143" s="90" t="s">
        <v>1517</v>
      </c>
      <c r="C143" s="90" t="s">
        <v>1518</v>
      </c>
    </row>
    <row r="144" spans="1:3" x14ac:dyDescent="0.15">
      <c r="A144" s="90" t="s">
        <v>1508</v>
      </c>
      <c r="B144" s="90" t="s">
        <v>1535</v>
      </c>
      <c r="C144" s="90" t="s">
        <v>1536</v>
      </c>
    </row>
    <row r="145" spans="1:3" x14ac:dyDescent="0.15">
      <c r="A145" s="90" t="s">
        <v>1508</v>
      </c>
      <c r="B145" s="90" t="s">
        <v>1541</v>
      </c>
      <c r="C145" s="90" t="s">
        <v>1542</v>
      </c>
    </row>
    <row r="146" spans="1:3" x14ac:dyDescent="0.15">
      <c r="A146" s="90" t="s">
        <v>1508</v>
      </c>
      <c r="B146" s="90" t="s">
        <v>1545</v>
      </c>
      <c r="C146" s="90" t="s">
        <v>1546</v>
      </c>
    </row>
    <row r="147" spans="1:3" x14ac:dyDescent="0.15">
      <c r="A147" s="90" t="s">
        <v>1508</v>
      </c>
      <c r="B147" s="90" t="s">
        <v>1549</v>
      </c>
      <c r="C147" s="90" t="s">
        <v>1550</v>
      </c>
    </row>
    <row r="148" spans="1:3" x14ac:dyDescent="0.15">
      <c r="A148" s="90" t="s">
        <v>1508</v>
      </c>
      <c r="B148" s="90" t="s">
        <v>1553</v>
      </c>
      <c r="C148" s="90" t="s">
        <v>1554</v>
      </c>
    </row>
    <row r="149" spans="1:3" x14ac:dyDescent="0.15">
      <c r="A149" s="90" t="s">
        <v>1508</v>
      </c>
      <c r="B149" s="90" t="s">
        <v>1561</v>
      </c>
      <c r="C149" s="90" t="s">
        <v>1562</v>
      </c>
    </row>
    <row r="150" spans="1:3" x14ac:dyDescent="0.15">
      <c r="A150" s="90" t="s">
        <v>1508</v>
      </c>
      <c r="B150" s="90" t="s">
        <v>2845</v>
      </c>
      <c r="C150" s="90" t="s">
        <v>2846</v>
      </c>
    </row>
    <row r="151" spans="1:3" x14ac:dyDescent="0.15">
      <c r="A151" s="90" t="s">
        <v>1567</v>
      </c>
      <c r="B151" s="90" t="s">
        <v>1569</v>
      </c>
      <c r="C151" s="90" t="s">
        <v>1570</v>
      </c>
    </row>
    <row r="152" spans="1:3" x14ac:dyDescent="0.15">
      <c r="A152" s="90" t="s">
        <v>1567</v>
      </c>
      <c r="B152" s="90" t="s">
        <v>1576</v>
      </c>
      <c r="C152" s="90" t="s">
        <v>1577</v>
      </c>
    </row>
    <row r="153" spans="1:3" x14ac:dyDescent="0.15">
      <c r="A153" s="90" t="s">
        <v>1567</v>
      </c>
      <c r="B153" s="90" t="s">
        <v>1578</v>
      </c>
      <c r="C153" s="90" t="s">
        <v>1579</v>
      </c>
    </row>
    <row r="154" spans="1:3" x14ac:dyDescent="0.15">
      <c r="A154" s="90" t="s">
        <v>1567</v>
      </c>
      <c r="B154" s="90" t="s">
        <v>1580</v>
      </c>
      <c r="C154" s="90" t="s">
        <v>1581</v>
      </c>
    </row>
    <row r="155" spans="1:3" x14ac:dyDescent="0.15">
      <c r="A155" s="90" t="s">
        <v>1567</v>
      </c>
      <c r="B155" s="90" t="s">
        <v>1567</v>
      </c>
      <c r="C155" s="90" t="s">
        <v>1568</v>
      </c>
    </row>
    <row r="156" spans="1:3" x14ac:dyDescent="0.15">
      <c r="A156" s="90" t="s">
        <v>1567</v>
      </c>
      <c r="B156" s="90" t="s">
        <v>1582</v>
      </c>
      <c r="C156" s="90" t="s">
        <v>1583</v>
      </c>
    </row>
    <row r="157" spans="1:3" x14ac:dyDescent="0.15">
      <c r="A157" s="90" t="s">
        <v>1567</v>
      </c>
      <c r="B157" s="90" t="s">
        <v>1584</v>
      </c>
      <c r="C157" s="90" t="s">
        <v>1585</v>
      </c>
    </row>
    <row r="158" spans="1:3" x14ac:dyDescent="0.15">
      <c r="A158" s="90" t="s">
        <v>1567</v>
      </c>
      <c r="B158" s="90" t="s">
        <v>1586</v>
      </c>
      <c r="C158" s="90" t="s">
        <v>1587</v>
      </c>
    </row>
    <row r="159" spans="1:3" x14ac:dyDescent="0.15">
      <c r="A159" s="90" t="s">
        <v>1567</v>
      </c>
      <c r="B159" s="90" t="s">
        <v>1588</v>
      </c>
      <c r="C159" s="90" t="s">
        <v>1589</v>
      </c>
    </row>
    <row r="160" spans="1:3" x14ac:dyDescent="0.15">
      <c r="A160" s="90" t="s">
        <v>1567</v>
      </c>
      <c r="B160" s="90" t="s">
        <v>1592</v>
      </c>
      <c r="C160" s="90" t="s">
        <v>1593</v>
      </c>
    </row>
    <row r="161" spans="1:3" x14ac:dyDescent="0.15">
      <c r="A161" s="90" t="s">
        <v>1567</v>
      </c>
      <c r="B161" s="90" t="s">
        <v>2847</v>
      </c>
      <c r="C161" s="90" t="s">
        <v>2848</v>
      </c>
    </row>
    <row r="162" spans="1:3" x14ac:dyDescent="0.15">
      <c r="A162" s="90" t="s">
        <v>1567</v>
      </c>
      <c r="B162" s="90" t="s">
        <v>1594</v>
      </c>
      <c r="C162" s="90" t="s">
        <v>1595</v>
      </c>
    </row>
    <row r="163" spans="1:3" x14ac:dyDescent="0.15">
      <c r="A163" s="90" t="s">
        <v>1567</v>
      </c>
      <c r="B163" s="90" t="s">
        <v>1596</v>
      </c>
      <c r="C163" s="90" t="s">
        <v>1597</v>
      </c>
    </row>
    <row r="164" spans="1:3" x14ac:dyDescent="0.15">
      <c r="A164" s="90" t="s">
        <v>1567</v>
      </c>
      <c r="B164" s="90" t="s">
        <v>1598</v>
      </c>
      <c r="C164" s="90" t="s">
        <v>1599</v>
      </c>
    </row>
    <row r="165" spans="1:3" x14ac:dyDescent="0.15">
      <c r="A165" s="90" t="s">
        <v>1567</v>
      </c>
      <c r="B165" s="90" t="s">
        <v>1600</v>
      </c>
      <c r="C165" s="90" t="s">
        <v>1601</v>
      </c>
    </row>
    <row r="166" spans="1:3" x14ac:dyDescent="0.15">
      <c r="A166" s="90" t="s">
        <v>1567</v>
      </c>
      <c r="B166" s="90" t="s">
        <v>1604</v>
      </c>
      <c r="C166" s="90" t="s">
        <v>1605</v>
      </c>
    </row>
    <row r="167" spans="1:3" x14ac:dyDescent="0.15">
      <c r="A167" s="90" t="s">
        <v>1567</v>
      </c>
      <c r="B167" s="90" t="s">
        <v>1606</v>
      </c>
      <c r="C167" s="90" t="s">
        <v>1607</v>
      </c>
    </row>
    <row r="168" spans="1:3" x14ac:dyDescent="0.15">
      <c r="A168" s="90" t="s">
        <v>1567</v>
      </c>
      <c r="B168" s="90" t="s">
        <v>1608</v>
      </c>
      <c r="C168" s="90" t="s">
        <v>1609</v>
      </c>
    </row>
    <row r="169" spans="1:3" x14ac:dyDescent="0.15">
      <c r="A169" s="90" t="s">
        <v>1567</v>
      </c>
      <c r="B169" s="90" t="s">
        <v>1610</v>
      </c>
      <c r="C169" s="90" t="s">
        <v>1611</v>
      </c>
    </row>
    <row r="170" spans="1:3" x14ac:dyDescent="0.15">
      <c r="A170" s="90" t="s">
        <v>1567</v>
      </c>
      <c r="B170" s="90" t="s">
        <v>1612</v>
      </c>
      <c r="C170" s="90" t="s">
        <v>1613</v>
      </c>
    </row>
    <row r="171" spans="1:3" x14ac:dyDescent="0.15">
      <c r="A171" s="90" t="s">
        <v>1567</v>
      </c>
      <c r="B171" s="90" t="s">
        <v>1614</v>
      </c>
      <c r="C171" s="90" t="s">
        <v>1615</v>
      </c>
    </row>
    <row r="172" spans="1:3" x14ac:dyDescent="0.15">
      <c r="A172" s="90" t="s">
        <v>1567</v>
      </c>
      <c r="B172" s="90" t="s">
        <v>2849</v>
      </c>
      <c r="C172" s="90" t="s">
        <v>2850</v>
      </c>
    </row>
    <row r="173" spans="1:3" x14ac:dyDescent="0.15">
      <c r="A173" s="90" t="s">
        <v>1567</v>
      </c>
      <c r="B173" s="90" t="s">
        <v>1616</v>
      </c>
      <c r="C173" s="90" t="s">
        <v>1617</v>
      </c>
    </row>
    <row r="174" spans="1:3" x14ac:dyDescent="0.15">
      <c r="A174" s="90" t="s">
        <v>1567</v>
      </c>
      <c r="B174" s="90" t="s">
        <v>1618</v>
      </c>
      <c r="C174" s="90" t="s">
        <v>1619</v>
      </c>
    </row>
    <row r="175" spans="1:3" x14ac:dyDescent="0.15">
      <c r="A175" s="90" t="s">
        <v>1567</v>
      </c>
      <c r="B175" s="90" t="s">
        <v>1620</v>
      </c>
      <c r="C175" s="90" t="s">
        <v>1621</v>
      </c>
    </row>
    <row r="176" spans="1:3" x14ac:dyDescent="0.15">
      <c r="A176" s="90" t="s">
        <v>1567</v>
      </c>
      <c r="B176" s="90" t="s">
        <v>1622</v>
      </c>
      <c r="C176" s="90" t="s">
        <v>1623</v>
      </c>
    </row>
    <row r="177" spans="1:3" x14ac:dyDescent="0.15">
      <c r="A177" s="90" t="s">
        <v>1567</v>
      </c>
      <c r="B177" s="90" t="s">
        <v>1624</v>
      </c>
      <c r="C177" s="90" t="s">
        <v>1625</v>
      </c>
    </row>
    <row r="178" spans="1:3" x14ac:dyDescent="0.15">
      <c r="A178" s="90" t="s">
        <v>1631</v>
      </c>
      <c r="B178" s="90" t="s">
        <v>2851</v>
      </c>
      <c r="C178" s="90" t="s">
        <v>2852</v>
      </c>
    </row>
    <row r="179" spans="1:3" x14ac:dyDescent="0.15">
      <c r="A179" s="90" t="s">
        <v>1631</v>
      </c>
      <c r="B179" s="90" t="s">
        <v>1633</v>
      </c>
      <c r="C179" s="90" t="s">
        <v>1634</v>
      </c>
    </row>
    <row r="180" spans="1:3" x14ac:dyDescent="0.15">
      <c r="A180" s="90" t="s">
        <v>1631</v>
      </c>
      <c r="B180" s="90" t="s">
        <v>1638</v>
      </c>
      <c r="C180" s="90" t="s">
        <v>1639</v>
      </c>
    </row>
    <row r="181" spans="1:3" x14ac:dyDescent="0.15">
      <c r="A181" s="90" t="s">
        <v>1631</v>
      </c>
      <c r="B181" s="90" t="s">
        <v>1631</v>
      </c>
      <c r="C181" s="90" t="s">
        <v>1632</v>
      </c>
    </row>
    <row r="182" spans="1:3" x14ac:dyDescent="0.15">
      <c r="A182" s="90" t="s">
        <v>1631</v>
      </c>
      <c r="B182" s="90" t="s">
        <v>1640</v>
      </c>
      <c r="C182" s="90" t="s">
        <v>1641</v>
      </c>
    </row>
    <row r="183" spans="1:3" x14ac:dyDescent="0.15">
      <c r="A183" s="90" t="s">
        <v>1631</v>
      </c>
      <c r="B183" s="90" t="s">
        <v>2853</v>
      </c>
      <c r="C183" s="90" t="s">
        <v>2854</v>
      </c>
    </row>
    <row r="184" spans="1:3" x14ac:dyDescent="0.15">
      <c r="A184" s="90" t="s">
        <v>1631</v>
      </c>
      <c r="B184" s="90" t="s">
        <v>1648</v>
      </c>
      <c r="C184" s="90" t="s">
        <v>1649</v>
      </c>
    </row>
    <row r="185" spans="1:3" x14ac:dyDescent="0.15">
      <c r="A185" s="90" t="s">
        <v>1631</v>
      </c>
      <c r="B185" s="90" t="s">
        <v>1650</v>
      </c>
      <c r="C185" s="90" t="s">
        <v>1651</v>
      </c>
    </row>
    <row r="186" spans="1:3" x14ac:dyDescent="0.15">
      <c r="A186" s="90" t="s">
        <v>1631</v>
      </c>
      <c r="B186" s="90" t="s">
        <v>1652</v>
      </c>
      <c r="C186" s="90" t="s">
        <v>1653</v>
      </c>
    </row>
    <row r="187" spans="1:3" x14ac:dyDescent="0.15">
      <c r="A187" s="90" t="s">
        <v>1631</v>
      </c>
      <c r="B187" s="90" t="s">
        <v>1654</v>
      </c>
      <c r="C187" s="90" t="s">
        <v>1655</v>
      </c>
    </row>
    <row r="188" spans="1:3" x14ac:dyDescent="0.15">
      <c r="A188" s="90" t="s">
        <v>1631</v>
      </c>
      <c r="B188" s="90" t="s">
        <v>1656</v>
      </c>
      <c r="C188" s="90" t="s">
        <v>1657</v>
      </c>
    </row>
    <row r="189" spans="1:3" x14ac:dyDescent="0.15">
      <c r="A189" s="90" t="s">
        <v>1631</v>
      </c>
      <c r="B189" s="90" t="s">
        <v>1658</v>
      </c>
      <c r="C189" s="90" t="s">
        <v>1659</v>
      </c>
    </row>
    <row r="190" spans="1:3" x14ac:dyDescent="0.15">
      <c r="A190" s="90" t="s">
        <v>1631</v>
      </c>
      <c r="B190" s="90" t="s">
        <v>1660</v>
      </c>
      <c r="C190" s="90" t="s">
        <v>1661</v>
      </c>
    </row>
    <row r="191" spans="1:3" x14ac:dyDescent="0.15">
      <c r="A191" s="90" t="s">
        <v>1631</v>
      </c>
      <c r="B191" s="90" t="s">
        <v>1662</v>
      </c>
      <c r="C191" s="90" t="s">
        <v>1663</v>
      </c>
    </row>
    <row r="192" spans="1:3" x14ac:dyDescent="0.15">
      <c r="A192" s="90" t="s">
        <v>1631</v>
      </c>
      <c r="B192" s="90" t="s">
        <v>1664</v>
      </c>
      <c r="C192" s="90" t="s">
        <v>1665</v>
      </c>
    </row>
    <row r="193" spans="1:3" x14ac:dyDescent="0.15">
      <c r="A193" s="90" t="s">
        <v>1670</v>
      </c>
      <c r="B193" s="90" t="s">
        <v>1670</v>
      </c>
      <c r="C193" s="90" t="s">
        <v>1671</v>
      </c>
    </row>
    <row r="194" spans="1:3" x14ac:dyDescent="0.15">
      <c r="A194" s="90" t="s">
        <v>1694</v>
      </c>
      <c r="B194" s="90" t="s">
        <v>1694</v>
      </c>
      <c r="C194" s="90" t="s">
        <v>1695</v>
      </c>
    </row>
    <row r="195" spans="1:3" x14ac:dyDescent="0.15">
      <c r="A195" s="90" t="s">
        <v>1715</v>
      </c>
      <c r="B195" s="90" t="s">
        <v>1715</v>
      </c>
      <c r="C195" s="90" t="s">
        <v>1716</v>
      </c>
    </row>
    <row r="196" spans="1:3" x14ac:dyDescent="0.15">
      <c r="A196" s="90" t="s">
        <v>1720</v>
      </c>
      <c r="B196" s="90" t="s">
        <v>2855</v>
      </c>
      <c r="C196" s="90" t="s">
        <v>2856</v>
      </c>
    </row>
    <row r="197" spans="1:3" x14ac:dyDescent="0.15">
      <c r="A197" s="90" t="s">
        <v>1720</v>
      </c>
      <c r="B197" s="90" t="s">
        <v>2857</v>
      </c>
      <c r="C197" s="90" t="s">
        <v>2858</v>
      </c>
    </row>
    <row r="198" spans="1:3" x14ac:dyDescent="0.15">
      <c r="A198" s="90" t="s">
        <v>1720</v>
      </c>
      <c r="B198" s="90" t="s">
        <v>2859</v>
      </c>
      <c r="C198" s="90" t="s">
        <v>2860</v>
      </c>
    </row>
    <row r="199" spans="1:3" x14ac:dyDescent="0.15">
      <c r="A199" s="90" t="s">
        <v>1720</v>
      </c>
      <c r="B199" s="90" t="s">
        <v>2861</v>
      </c>
      <c r="C199" s="90" t="s">
        <v>2862</v>
      </c>
    </row>
    <row r="200" spans="1:3" x14ac:dyDescent="0.15">
      <c r="A200" s="90" t="s">
        <v>1720</v>
      </c>
      <c r="B200" s="90" t="s">
        <v>2863</v>
      </c>
      <c r="C200" s="90" t="s">
        <v>2864</v>
      </c>
    </row>
    <row r="201" spans="1:3" x14ac:dyDescent="0.15">
      <c r="A201" s="90" t="s">
        <v>1720</v>
      </c>
      <c r="B201" s="90" t="s">
        <v>2865</v>
      </c>
      <c r="C201" s="90" t="s">
        <v>2866</v>
      </c>
    </row>
    <row r="202" spans="1:3" x14ac:dyDescent="0.15">
      <c r="A202" s="90" t="s">
        <v>1720</v>
      </c>
      <c r="B202" s="90" t="s">
        <v>1720</v>
      </c>
      <c r="C202" s="90" t="s">
        <v>1721</v>
      </c>
    </row>
    <row r="203" spans="1:3" x14ac:dyDescent="0.15">
      <c r="A203" s="90" t="s">
        <v>1720</v>
      </c>
      <c r="B203" s="90" t="s">
        <v>1722</v>
      </c>
      <c r="C203" s="90" t="s">
        <v>1723</v>
      </c>
    </row>
    <row r="204" spans="1:3" x14ac:dyDescent="0.15">
      <c r="A204" s="90" t="s">
        <v>1720</v>
      </c>
      <c r="B204" s="90" t="s">
        <v>2867</v>
      </c>
      <c r="C204" s="90" t="s">
        <v>2868</v>
      </c>
    </row>
    <row r="205" spans="1:3" x14ac:dyDescent="0.15">
      <c r="A205" s="90" t="s">
        <v>1720</v>
      </c>
      <c r="B205" s="90" t="s">
        <v>2869</v>
      </c>
      <c r="C205" s="90" t="s">
        <v>2870</v>
      </c>
    </row>
    <row r="206" spans="1:3" x14ac:dyDescent="0.15">
      <c r="A206" s="90" t="s">
        <v>1720</v>
      </c>
      <c r="B206" s="90" t="s">
        <v>2871</v>
      </c>
      <c r="C206" s="90" t="s">
        <v>2872</v>
      </c>
    </row>
    <row r="207" spans="1:3" x14ac:dyDescent="0.15">
      <c r="A207" s="90" t="s">
        <v>1720</v>
      </c>
      <c r="B207" s="90" t="s">
        <v>2767</v>
      </c>
      <c r="C207" s="90" t="s">
        <v>2873</v>
      </c>
    </row>
    <row r="208" spans="1:3" x14ac:dyDescent="0.15">
      <c r="A208" s="90" t="s">
        <v>1720</v>
      </c>
      <c r="B208" s="90" t="s">
        <v>2874</v>
      </c>
      <c r="C208" s="90" t="s">
        <v>2875</v>
      </c>
    </row>
    <row r="209" spans="1:3" x14ac:dyDescent="0.15">
      <c r="A209" s="90" t="s">
        <v>1720</v>
      </c>
      <c r="B209" s="90" t="s">
        <v>2876</v>
      </c>
      <c r="C209" s="90" t="s">
        <v>2877</v>
      </c>
    </row>
    <row r="210" spans="1:3" x14ac:dyDescent="0.15">
      <c r="A210" s="90" t="s">
        <v>1720</v>
      </c>
      <c r="B210" s="90" t="s">
        <v>2878</v>
      </c>
      <c r="C210" s="90" t="s">
        <v>2879</v>
      </c>
    </row>
    <row r="211" spans="1:3" x14ac:dyDescent="0.15">
      <c r="A211" s="90" t="s">
        <v>1720</v>
      </c>
      <c r="B211" s="90" t="s">
        <v>2880</v>
      </c>
      <c r="C211" s="90" t="s">
        <v>2881</v>
      </c>
    </row>
    <row r="212" spans="1:3" x14ac:dyDescent="0.15">
      <c r="A212" s="90" t="s">
        <v>1720</v>
      </c>
      <c r="B212" s="90" t="s">
        <v>2882</v>
      </c>
      <c r="C212" s="90" t="s">
        <v>2883</v>
      </c>
    </row>
    <row r="213" spans="1:3" x14ac:dyDescent="0.15">
      <c r="A213" s="90" t="s">
        <v>1731</v>
      </c>
      <c r="B213" s="90" t="s">
        <v>1733</v>
      </c>
      <c r="C213" s="90" t="s">
        <v>1734</v>
      </c>
    </row>
    <row r="214" spans="1:3" x14ac:dyDescent="0.15">
      <c r="A214" s="90" t="s">
        <v>1731</v>
      </c>
      <c r="B214" s="90" t="s">
        <v>1738</v>
      </c>
      <c r="C214" s="90" t="s">
        <v>1739</v>
      </c>
    </row>
    <row r="215" spans="1:3" x14ac:dyDescent="0.15">
      <c r="A215" s="90" t="s">
        <v>1731</v>
      </c>
      <c r="B215" s="90" t="s">
        <v>1731</v>
      </c>
      <c r="C215" s="90" t="s">
        <v>1732</v>
      </c>
    </row>
    <row r="216" spans="1:3" x14ac:dyDescent="0.15">
      <c r="A216" s="90" t="s">
        <v>1731</v>
      </c>
      <c r="B216" s="90" t="s">
        <v>1742</v>
      </c>
      <c r="C216" s="90" t="s">
        <v>1743</v>
      </c>
    </row>
    <row r="217" spans="1:3" x14ac:dyDescent="0.15">
      <c r="A217" s="90" t="s">
        <v>1731</v>
      </c>
      <c r="B217" s="90" t="s">
        <v>1746</v>
      </c>
      <c r="C217" s="90" t="s">
        <v>1747</v>
      </c>
    </row>
    <row r="218" spans="1:3" x14ac:dyDescent="0.15">
      <c r="A218" s="90" t="s">
        <v>1731</v>
      </c>
      <c r="B218" s="90" t="s">
        <v>2884</v>
      </c>
      <c r="C218" s="90" t="s">
        <v>2885</v>
      </c>
    </row>
    <row r="219" spans="1:3" x14ac:dyDescent="0.15">
      <c r="A219" s="90" t="s">
        <v>1731</v>
      </c>
      <c r="B219" s="90" t="s">
        <v>1750</v>
      </c>
      <c r="C219" s="90" t="s">
        <v>1751</v>
      </c>
    </row>
    <row r="220" spans="1:3" x14ac:dyDescent="0.15">
      <c r="A220" s="90" t="s">
        <v>1731</v>
      </c>
      <c r="B220" s="90" t="s">
        <v>2886</v>
      </c>
      <c r="C220" s="90" t="s">
        <v>2887</v>
      </c>
    </row>
    <row r="221" spans="1:3" x14ac:dyDescent="0.15">
      <c r="A221" s="90" t="s">
        <v>1731</v>
      </c>
      <c r="B221" s="90" t="s">
        <v>2888</v>
      </c>
      <c r="C221" s="90" t="s">
        <v>2889</v>
      </c>
    </row>
    <row r="222" spans="1:3" x14ac:dyDescent="0.15">
      <c r="A222" s="90" t="s">
        <v>1731</v>
      </c>
      <c r="B222" s="90" t="s">
        <v>1752</v>
      </c>
      <c r="C222" s="90" t="s">
        <v>1753</v>
      </c>
    </row>
    <row r="223" spans="1:3" x14ac:dyDescent="0.15">
      <c r="A223" s="90" t="s">
        <v>1731</v>
      </c>
      <c r="B223" s="90" t="s">
        <v>1754</v>
      </c>
      <c r="C223" s="90" t="s">
        <v>1755</v>
      </c>
    </row>
    <row r="224" spans="1:3" x14ac:dyDescent="0.15">
      <c r="A224" s="90" t="s">
        <v>1761</v>
      </c>
      <c r="B224" s="90" t="s">
        <v>2890</v>
      </c>
      <c r="C224" s="90" t="s">
        <v>2891</v>
      </c>
    </row>
    <row r="225" spans="1:3" x14ac:dyDescent="0.15">
      <c r="A225" s="90" t="s">
        <v>1761</v>
      </c>
      <c r="B225" s="90" t="s">
        <v>1763</v>
      </c>
      <c r="C225" s="90" t="s">
        <v>1764</v>
      </c>
    </row>
    <row r="226" spans="1:3" x14ac:dyDescent="0.15">
      <c r="A226" s="90" t="s">
        <v>1761</v>
      </c>
      <c r="B226" s="90" t="s">
        <v>1768</v>
      </c>
      <c r="C226" s="90" t="s">
        <v>1769</v>
      </c>
    </row>
    <row r="227" spans="1:3" x14ac:dyDescent="0.15">
      <c r="A227" s="90" t="s">
        <v>1761</v>
      </c>
      <c r="B227" s="90" t="s">
        <v>1648</v>
      </c>
      <c r="C227" s="90" t="s">
        <v>1774</v>
      </c>
    </row>
    <row r="228" spans="1:3" x14ac:dyDescent="0.15">
      <c r="A228" s="90" t="s">
        <v>1761</v>
      </c>
      <c r="B228" s="90" t="s">
        <v>1777</v>
      </c>
      <c r="C228" s="90" t="s">
        <v>1778</v>
      </c>
    </row>
    <row r="229" spans="1:3" x14ac:dyDescent="0.15">
      <c r="A229" s="90" t="s">
        <v>1761</v>
      </c>
      <c r="B229" s="90" t="s">
        <v>1761</v>
      </c>
      <c r="C229" s="90" t="s">
        <v>1762</v>
      </c>
    </row>
    <row r="230" spans="1:3" x14ac:dyDescent="0.15">
      <c r="A230" s="90" t="s">
        <v>1761</v>
      </c>
      <c r="B230" s="90" t="s">
        <v>1783</v>
      </c>
      <c r="C230" s="90" t="s">
        <v>1784</v>
      </c>
    </row>
    <row r="231" spans="1:3" x14ac:dyDescent="0.15">
      <c r="A231" s="90" t="s">
        <v>1761</v>
      </c>
      <c r="B231" s="90" t="s">
        <v>2892</v>
      </c>
      <c r="C231" s="90" t="s">
        <v>2893</v>
      </c>
    </row>
    <row r="232" spans="1:3" x14ac:dyDescent="0.15">
      <c r="A232" s="90" t="s">
        <v>1761</v>
      </c>
      <c r="B232" s="90" t="s">
        <v>1795</v>
      </c>
      <c r="C232" s="90" t="s">
        <v>1796</v>
      </c>
    </row>
    <row r="233" spans="1:3" x14ac:dyDescent="0.15">
      <c r="A233" s="90" t="s">
        <v>1761</v>
      </c>
      <c r="B233" s="90" t="s">
        <v>2771</v>
      </c>
      <c r="C233" s="90" t="s">
        <v>2894</v>
      </c>
    </row>
    <row r="234" spans="1:3" x14ac:dyDescent="0.15">
      <c r="A234" s="90" t="s">
        <v>1761</v>
      </c>
      <c r="B234" s="90" t="s">
        <v>1799</v>
      </c>
      <c r="C234" s="90" t="s">
        <v>1800</v>
      </c>
    </row>
    <row r="235" spans="1:3" x14ac:dyDescent="0.15">
      <c r="A235" s="90" t="s">
        <v>1761</v>
      </c>
      <c r="B235" s="90" t="s">
        <v>1803</v>
      </c>
      <c r="C235" s="90" t="s">
        <v>1804</v>
      </c>
    </row>
    <row r="236" spans="1:3" x14ac:dyDescent="0.15">
      <c r="A236" s="90" t="s">
        <v>1761</v>
      </c>
      <c r="B236" s="90" t="s">
        <v>1541</v>
      </c>
      <c r="C236" s="90" t="s">
        <v>1809</v>
      </c>
    </row>
    <row r="237" spans="1:3" x14ac:dyDescent="0.15">
      <c r="A237" s="90" t="s">
        <v>1761</v>
      </c>
      <c r="B237" s="90" t="s">
        <v>1812</v>
      </c>
      <c r="C237" s="90" t="s">
        <v>1813</v>
      </c>
    </row>
    <row r="238" spans="1:3" x14ac:dyDescent="0.15">
      <c r="A238" s="90" t="s">
        <v>1761</v>
      </c>
      <c r="B238" s="90" t="s">
        <v>1816</v>
      </c>
      <c r="C238" s="90" t="s">
        <v>1817</v>
      </c>
    </row>
    <row r="239" spans="1:3" x14ac:dyDescent="0.15">
      <c r="A239" s="90" t="s">
        <v>1761</v>
      </c>
      <c r="B239" s="90" t="s">
        <v>1820</v>
      </c>
      <c r="C239" s="90" t="s">
        <v>1821</v>
      </c>
    </row>
    <row r="240" spans="1:3" x14ac:dyDescent="0.15">
      <c r="A240" s="90" t="s">
        <v>1761</v>
      </c>
      <c r="B240" s="90" t="s">
        <v>1824</v>
      </c>
      <c r="C240" s="90" t="s">
        <v>1825</v>
      </c>
    </row>
    <row r="241" spans="1:3" x14ac:dyDescent="0.15">
      <c r="A241" s="90" t="s">
        <v>1761</v>
      </c>
      <c r="B241" s="90" t="s">
        <v>1830</v>
      </c>
      <c r="C241" s="90" t="s">
        <v>1831</v>
      </c>
    </row>
    <row r="242" spans="1:3" x14ac:dyDescent="0.15">
      <c r="A242" s="90" t="s">
        <v>1761</v>
      </c>
      <c r="B242" s="90" t="s">
        <v>1834</v>
      </c>
      <c r="C242" s="90" t="s">
        <v>1835</v>
      </c>
    </row>
    <row r="243" spans="1:3" x14ac:dyDescent="0.15">
      <c r="A243" s="90" t="s">
        <v>1838</v>
      </c>
      <c r="B243" s="90" t="s">
        <v>2890</v>
      </c>
      <c r="C243" s="90" t="s">
        <v>2895</v>
      </c>
    </row>
    <row r="244" spans="1:3" x14ac:dyDescent="0.15">
      <c r="A244" s="90" t="s">
        <v>1838</v>
      </c>
      <c r="B244" s="90" t="s">
        <v>2896</v>
      </c>
      <c r="C244" s="90" t="s">
        <v>2897</v>
      </c>
    </row>
    <row r="245" spans="1:3" x14ac:dyDescent="0.15">
      <c r="A245" s="90" t="s">
        <v>1838</v>
      </c>
      <c r="B245" s="90" t="s">
        <v>2898</v>
      </c>
      <c r="C245" s="90" t="s">
        <v>2899</v>
      </c>
    </row>
    <row r="246" spans="1:3" x14ac:dyDescent="0.15">
      <c r="A246" s="90" t="s">
        <v>1838</v>
      </c>
      <c r="B246" s="90" t="s">
        <v>2900</v>
      </c>
      <c r="C246" s="90" t="s">
        <v>2901</v>
      </c>
    </row>
    <row r="247" spans="1:3" x14ac:dyDescent="0.15">
      <c r="A247" s="90" t="s">
        <v>1838</v>
      </c>
      <c r="B247" s="90" t="s">
        <v>2902</v>
      </c>
      <c r="C247" s="90" t="s">
        <v>2903</v>
      </c>
    </row>
    <row r="248" spans="1:3" x14ac:dyDescent="0.15">
      <c r="A248" s="90" t="s">
        <v>1838</v>
      </c>
      <c r="B248" s="90" t="s">
        <v>1838</v>
      </c>
      <c r="C248" s="90" t="s">
        <v>1839</v>
      </c>
    </row>
    <row r="249" spans="1:3" x14ac:dyDescent="0.15">
      <c r="A249" s="90" t="s">
        <v>1838</v>
      </c>
      <c r="B249" s="90" t="s">
        <v>1840</v>
      </c>
      <c r="C249" s="90" t="s">
        <v>1841</v>
      </c>
    </row>
    <row r="250" spans="1:3" x14ac:dyDescent="0.15">
      <c r="A250" s="90" t="s">
        <v>1838</v>
      </c>
      <c r="B250" s="90" t="s">
        <v>2904</v>
      </c>
      <c r="C250" s="90" t="s">
        <v>2905</v>
      </c>
    </row>
    <row r="251" spans="1:3" x14ac:dyDescent="0.15">
      <c r="A251" s="90" t="s">
        <v>1838</v>
      </c>
      <c r="B251" s="90" t="s">
        <v>2906</v>
      </c>
      <c r="C251" s="90" t="s">
        <v>2907</v>
      </c>
    </row>
    <row r="252" spans="1:3" x14ac:dyDescent="0.15">
      <c r="A252" s="90" t="s">
        <v>1838</v>
      </c>
      <c r="B252" s="90" t="s">
        <v>2908</v>
      </c>
      <c r="C252" s="90" t="s">
        <v>2909</v>
      </c>
    </row>
    <row r="253" spans="1:3" x14ac:dyDescent="0.15">
      <c r="A253" s="90" t="s">
        <v>1838</v>
      </c>
      <c r="B253" s="90" t="s">
        <v>2876</v>
      </c>
      <c r="C253" s="90" t="s">
        <v>2910</v>
      </c>
    </row>
    <row r="254" spans="1:3" x14ac:dyDescent="0.15">
      <c r="A254" s="90" t="s">
        <v>1838</v>
      </c>
      <c r="B254" s="90" t="s">
        <v>2911</v>
      </c>
      <c r="C254" s="90" t="s">
        <v>2912</v>
      </c>
    </row>
    <row r="255" spans="1:3" x14ac:dyDescent="0.15">
      <c r="A255" s="90" t="s">
        <v>1838</v>
      </c>
      <c r="B255" s="90" t="s">
        <v>2913</v>
      </c>
      <c r="C255" s="90" t="s">
        <v>2914</v>
      </c>
    </row>
    <row r="256" spans="1:3" x14ac:dyDescent="0.15">
      <c r="A256" s="90" t="s">
        <v>1838</v>
      </c>
      <c r="B256" s="90" t="s">
        <v>2915</v>
      </c>
      <c r="C256" s="90" t="s">
        <v>2916</v>
      </c>
    </row>
    <row r="257" spans="1:3" x14ac:dyDescent="0.15">
      <c r="A257" s="90" t="s">
        <v>1838</v>
      </c>
      <c r="B257" s="90" t="s">
        <v>2917</v>
      </c>
      <c r="C257" s="90" t="s">
        <v>2918</v>
      </c>
    </row>
    <row r="258" spans="1:3" x14ac:dyDescent="0.15">
      <c r="A258" s="90" t="s">
        <v>1845</v>
      </c>
      <c r="B258" s="90" t="s">
        <v>2919</v>
      </c>
      <c r="C258" s="90" t="s">
        <v>2920</v>
      </c>
    </row>
    <row r="259" spans="1:3" x14ac:dyDescent="0.15">
      <c r="A259" s="90" t="s">
        <v>1845</v>
      </c>
      <c r="B259" s="90" t="s">
        <v>1847</v>
      </c>
      <c r="C259" s="90" t="s">
        <v>1848</v>
      </c>
    </row>
    <row r="260" spans="1:3" x14ac:dyDescent="0.15">
      <c r="A260" s="90" t="s">
        <v>1845</v>
      </c>
      <c r="B260" s="90" t="s">
        <v>1855</v>
      </c>
      <c r="C260" s="90" t="s">
        <v>1856</v>
      </c>
    </row>
    <row r="261" spans="1:3" x14ac:dyDescent="0.15">
      <c r="A261" s="90" t="s">
        <v>1845</v>
      </c>
      <c r="B261" s="90" t="s">
        <v>1857</v>
      </c>
      <c r="C261" s="90" t="s">
        <v>1858</v>
      </c>
    </row>
    <row r="262" spans="1:3" x14ac:dyDescent="0.15">
      <c r="A262" s="90" t="s">
        <v>1845</v>
      </c>
      <c r="B262" s="90" t="s">
        <v>1861</v>
      </c>
      <c r="C262" s="90" t="s">
        <v>1862</v>
      </c>
    </row>
    <row r="263" spans="1:3" x14ac:dyDescent="0.15">
      <c r="A263" s="90" t="s">
        <v>1845</v>
      </c>
      <c r="B263" s="90" t="s">
        <v>1865</v>
      </c>
      <c r="C263" s="90" t="s">
        <v>1866</v>
      </c>
    </row>
    <row r="264" spans="1:3" x14ac:dyDescent="0.15">
      <c r="A264" s="90" t="s">
        <v>1845</v>
      </c>
      <c r="B264" s="90" t="s">
        <v>1869</v>
      </c>
      <c r="C264" s="90" t="s">
        <v>1870</v>
      </c>
    </row>
    <row r="265" spans="1:3" x14ac:dyDescent="0.15">
      <c r="A265" s="90" t="s">
        <v>1845</v>
      </c>
      <c r="B265" s="90" t="s">
        <v>1845</v>
      </c>
      <c r="C265" s="90" t="s">
        <v>1846</v>
      </c>
    </row>
    <row r="266" spans="1:3" x14ac:dyDescent="0.15">
      <c r="A266" s="90" t="s">
        <v>1845</v>
      </c>
      <c r="B266" s="90" t="s">
        <v>2921</v>
      </c>
      <c r="C266" s="90" t="s">
        <v>2922</v>
      </c>
    </row>
    <row r="267" spans="1:3" x14ac:dyDescent="0.15">
      <c r="A267" s="90" t="s">
        <v>1845</v>
      </c>
      <c r="B267" s="90" t="s">
        <v>1871</v>
      </c>
      <c r="C267" s="90" t="s">
        <v>1872</v>
      </c>
    </row>
    <row r="268" spans="1:3" x14ac:dyDescent="0.15">
      <c r="A268" s="90" t="s">
        <v>1845</v>
      </c>
      <c r="B268" s="90" t="s">
        <v>1875</v>
      </c>
      <c r="C268" s="90" t="s">
        <v>1876</v>
      </c>
    </row>
    <row r="269" spans="1:3" x14ac:dyDescent="0.15">
      <c r="A269" s="90" t="s">
        <v>1845</v>
      </c>
      <c r="B269" s="90" t="s">
        <v>1877</v>
      </c>
      <c r="C269" s="90" t="s">
        <v>1878</v>
      </c>
    </row>
    <row r="270" spans="1:3" x14ac:dyDescent="0.15">
      <c r="A270" s="90" t="s">
        <v>1845</v>
      </c>
      <c r="B270" s="90" t="s">
        <v>1883</v>
      </c>
      <c r="C270" s="90" t="s">
        <v>1884</v>
      </c>
    </row>
    <row r="271" spans="1:3" x14ac:dyDescent="0.15">
      <c r="A271" s="90" t="s">
        <v>1845</v>
      </c>
      <c r="B271" s="90" t="s">
        <v>1887</v>
      </c>
      <c r="C271" s="90" t="s">
        <v>1888</v>
      </c>
    </row>
    <row r="272" spans="1:3" x14ac:dyDescent="0.15">
      <c r="A272" s="90" t="s">
        <v>1845</v>
      </c>
      <c r="B272" s="90" t="s">
        <v>1891</v>
      </c>
      <c r="C272" s="90" t="s">
        <v>1892</v>
      </c>
    </row>
    <row r="273" spans="1:3" x14ac:dyDescent="0.15">
      <c r="A273" s="90" t="s">
        <v>1845</v>
      </c>
      <c r="B273" s="90" t="s">
        <v>1899</v>
      </c>
      <c r="C273" s="90" t="s">
        <v>1900</v>
      </c>
    </row>
    <row r="274" spans="1:3" x14ac:dyDescent="0.15">
      <c r="A274" s="90" t="s">
        <v>1903</v>
      </c>
      <c r="B274" s="90" t="s">
        <v>2923</v>
      </c>
      <c r="C274" s="90" t="s">
        <v>2924</v>
      </c>
    </row>
    <row r="275" spans="1:3" x14ac:dyDescent="0.15">
      <c r="A275" s="90" t="s">
        <v>1903</v>
      </c>
      <c r="B275" s="90" t="s">
        <v>1905</v>
      </c>
      <c r="C275" s="90" t="s">
        <v>1906</v>
      </c>
    </row>
    <row r="276" spans="1:3" x14ac:dyDescent="0.15">
      <c r="A276" s="90" t="s">
        <v>1903</v>
      </c>
      <c r="B276" s="90" t="s">
        <v>1903</v>
      </c>
      <c r="C276" s="90" t="s">
        <v>1904</v>
      </c>
    </row>
    <row r="277" spans="1:3" x14ac:dyDescent="0.15">
      <c r="A277" s="90" t="s">
        <v>1903</v>
      </c>
      <c r="B277" s="90" t="s">
        <v>1910</v>
      </c>
      <c r="C277" s="90" t="s">
        <v>1911</v>
      </c>
    </row>
    <row r="278" spans="1:3" x14ac:dyDescent="0.15">
      <c r="A278" s="90" t="s">
        <v>1903</v>
      </c>
      <c r="B278" s="90" t="s">
        <v>2925</v>
      </c>
      <c r="C278" s="90" t="s">
        <v>2926</v>
      </c>
    </row>
    <row r="279" spans="1:3" x14ac:dyDescent="0.15">
      <c r="A279" s="90" t="s">
        <v>1903</v>
      </c>
      <c r="B279" s="90" t="s">
        <v>2927</v>
      </c>
      <c r="C279" s="90" t="s">
        <v>2928</v>
      </c>
    </row>
    <row r="280" spans="1:3" x14ac:dyDescent="0.15">
      <c r="A280" s="90" t="s">
        <v>1903</v>
      </c>
      <c r="B280" s="90" t="s">
        <v>1912</v>
      </c>
      <c r="C280" s="90" t="s">
        <v>1913</v>
      </c>
    </row>
    <row r="281" spans="1:3" x14ac:dyDescent="0.15">
      <c r="A281" s="90" t="s">
        <v>1903</v>
      </c>
      <c r="B281" s="90" t="s">
        <v>1914</v>
      </c>
      <c r="C281" s="90" t="s">
        <v>1915</v>
      </c>
    </row>
    <row r="282" spans="1:3" x14ac:dyDescent="0.15">
      <c r="A282" s="90" t="s">
        <v>1903</v>
      </c>
      <c r="B282" s="90" t="s">
        <v>2929</v>
      </c>
      <c r="C282" s="90" t="s">
        <v>2930</v>
      </c>
    </row>
    <row r="283" spans="1:3" x14ac:dyDescent="0.15">
      <c r="A283" s="90" t="s">
        <v>1903</v>
      </c>
      <c r="B283" s="90" t="s">
        <v>2931</v>
      </c>
      <c r="C283" s="90" t="s">
        <v>2932</v>
      </c>
    </row>
    <row r="284" spans="1:3" x14ac:dyDescent="0.15">
      <c r="A284" s="90" t="s">
        <v>1903</v>
      </c>
      <c r="B284" s="90" t="s">
        <v>2933</v>
      </c>
      <c r="C284" s="90" t="s">
        <v>2934</v>
      </c>
    </row>
    <row r="285" spans="1:3" x14ac:dyDescent="0.15">
      <c r="A285" s="90" t="s">
        <v>1903</v>
      </c>
      <c r="B285" s="90" t="s">
        <v>1916</v>
      </c>
      <c r="C285" s="90" t="s">
        <v>1917</v>
      </c>
    </row>
    <row r="286" spans="1:3" x14ac:dyDescent="0.15">
      <c r="A286" s="90" t="s">
        <v>1903</v>
      </c>
      <c r="B286" s="90" t="s">
        <v>2935</v>
      </c>
      <c r="C286" s="90" t="s">
        <v>2936</v>
      </c>
    </row>
    <row r="287" spans="1:3" x14ac:dyDescent="0.15">
      <c r="A287" s="90" t="s">
        <v>1903</v>
      </c>
      <c r="B287" s="90" t="s">
        <v>1918</v>
      </c>
      <c r="C287" s="90" t="s">
        <v>1919</v>
      </c>
    </row>
    <row r="288" spans="1:3" x14ac:dyDescent="0.15">
      <c r="A288" s="90" t="s">
        <v>1903</v>
      </c>
      <c r="B288" s="90" t="s">
        <v>1920</v>
      </c>
      <c r="C288" s="90" t="s">
        <v>1921</v>
      </c>
    </row>
    <row r="289" spans="1:3" x14ac:dyDescent="0.15">
      <c r="A289" s="90" t="s">
        <v>1922</v>
      </c>
      <c r="B289" s="90" t="s">
        <v>1924</v>
      </c>
      <c r="C289" s="90" t="s">
        <v>1925</v>
      </c>
    </row>
    <row r="290" spans="1:3" x14ac:dyDescent="0.15">
      <c r="A290" s="90" t="s">
        <v>1922</v>
      </c>
      <c r="B290" s="90" t="s">
        <v>2937</v>
      </c>
      <c r="C290" s="90" t="s">
        <v>2938</v>
      </c>
    </row>
    <row r="291" spans="1:3" x14ac:dyDescent="0.15">
      <c r="A291" s="90" t="s">
        <v>1922</v>
      </c>
      <c r="B291" s="90" t="s">
        <v>1935</v>
      </c>
      <c r="C291" s="90" t="s">
        <v>1936</v>
      </c>
    </row>
    <row r="292" spans="1:3" x14ac:dyDescent="0.15">
      <c r="A292" s="90" t="s">
        <v>1922</v>
      </c>
      <c r="B292" s="90" t="s">
        <v>1937</v>
      </c>
      <c r="C292" s="90" t="s">
        <v>1938</v>
      </c>
    </row>
    <row r="293" spans="1:3" x14ac:dyDescent="0.15">
      <c r="A293" s="90" t="s">
        <v>1922</v>
      </c>
      <c r="B293" s="90" t="s">
        <v>2939</v>
      </c>
      <c r="C293" s="90" t="s">
        <v>2940</v>
      </c>
    </row>
    <row r="294" spans="1:3" x14ac:dyDescent="0.15">
      <c r="A294" s="90" t="s">
        <v>1922</v>
      </c>
      <c r="B294" s="90" t="s">
        <v>1922</v>
      </c>
      <c r="C294" s="90" t="s">
        <v>1923</v>
      </c>
    </row>
    <row r="295" spans="1:3" x14ac:dyDescent="0.15">
      <c r="A295" s="90" t="s">
        <v>1922</v>
      </c>
      <c r="B295" s="90" t="s">
        <v>1939</v>
      </c>
      <c r="C295" s="90" t="s">
        <v>1940</v>
      </c>
    </row>
    <row r="296" spans="1:3" x14ac:dyDescent="0.15">
      <c r="A296" s="90" t="s">
        <v>1922</v>
      </c>
      <c r="B296" s="90" t="s">
        <v>1941</v>
      </c>
      <c r="C296" s="90" t="s">
        <v>1942</v>
      </c>
    </row>
    <row r="297" spans="1:3" x14ac:dyDescent="0.15">
      <c r="A297" s="90" t="s">
        <v>1922</v>
      </c>
      <c r="B297" s="90" t="s">
        <v>2941</v>
      </c>
      <c r="C297" s="90" t="s">
        <v>2942</v>
      </c>
    </row>
    <row r="298" spans="1:3" x14ac:dyDescent="0.15">
      <c r="A298" s="90" t="s">
        <v>1922</v>
      </c>
      <c r="B298" s="90" t="s">
        <v>1943</v>
      </c>
      <c r="C298" s="90" t="s">
        <v>1944</v>
      </c>
    </row>
    <row r="299" spans="1:3" x14ac:dyDescent="0.15">
      <c r="A299" s="90" t="s">
        <v>1922</v>
      </c>
      <c r="B299" s="90" t="s">
        <v>2943</v>
      </c>
      <c r="C299" s="90" t="s">
        <v>2944</v>
      </c>
    </row>
    <row r="300" spans="1:3" x14ac:dyDescent="0.15">
      <c r="A300" s="90" t="s">
        <v>1922</v>
      </c>
      <c r="B300" s="90" t="s">
        <v>1947</v>
      </c>
      <c r="C300" s="90" t="s">
        <v>1948</v>
      </c>
    </row>
    <row r="301" spans="1:3" x14ac:dyDescent="0.15">
      <c r="A301" s="90" t="s">
        <v>1922</v>
      </c>
      <c r="B301" s="90" t="s">
        <v>1949</v>
      </c>
      <c r="C301" s="90" t="s">
        <v>1950</v>
      </c>
    </row>
    <row r="302" spans="1:3" x14ac:dyDescent="0.15">
      <c r="A302" s="90" t="s">
        <v>1922</v>
      </c>
      <c r="B302" s="90" t="s">
        <v>2945</v>
      </c>
      <c r="C302" s="90" t="s">
        <v>2946</v>
      </c>
    </row>
    <row r="303" spans="1:3" x14ac:dyDescent="0.15">
      <c r="A303" s="90" t="s">
        <v>1951</v>
      </c>
      <c r="B303" s="90" t="s">
        <v>2947</v>
      </c>
      <c r="C303" s="90" t="s">
        <v>2948</v>
      </c>
    </row>
    <row r="304" spans="1:3" x14ac:dyDescent="0.15">
      <c r="A304" s="90" t="s">
        <v>1951</v>
      </c>
      <c r="B304" s="90" t="s">
        <v>1953</v>
      </c>
      <c r="C304" s="90" t="s">
        <v>1954</v>
      </c>
    </row>
    <row r="305" spans="1:3" x14ac:dyDescent="0.15">
      <c r="A305" s="90" t="s">
        <v>1951</v>
      </c>
      <c r="B305" s="90" t="s">
        <v>1951</v>
      </c>
      <c r="C305" s="90" t="s">
        <v>1952</v>
      </c>
    </row>
    <row r="306" spans="1:3" x14ac:dyDescent="0.15">
      <c r="A306" s="90" t="s">
        <v>1951</v>
      </c>
      <c r="B306" s="90" t="s">
        <v>1955</v>
      </c>
      <c r="C306" s="90" t="s">
        <v>1956</v>
      </c>
    </row>
    <row r="307" spans="1:3" x14ac:dyDescent="0.15">
      <c r="A307" s="90" t="s">
        <v>1951</v>
      </c>
      <c r="B307" s="90" t="s">
        <v>2949</v>
      </c>
      <c r="C307" s="90" t="s">
        <v>2950</v>
      </c>
    </row>
    <row r="308" spans="1:3" x14ac:dyDescent="0.15">
      <c r="A308" s="90" t="s">
        <v>1951</v>
      </c>
      <c r="B308" s="90" t="s">
        <v>1962</v>
      </c>
      <c r="C308" s="90" t="s">
        <v>1963</v>
      </c>
    </row>
    <row r="309" spans="1:3" x14ac:dyDescent="0.15">
      <c r="A309" s="90" t="s">
        <v>1951</v>
      </c>
      <c r="B309" s="90" t="s">
        <v>2951</v>
      </c>
      <c r="C309" s="90" t="s">
        <v>2952</v>
      </c>
    </row>
    <row r="310" spans="1:3" x14ac:dyDescent="0.15">
      <c r="A310" s="90" t="s">
        <v>1951</v>
      </c>
      <c r="B310" s="90" t="s">
        <v>1970</v>
      </c>
      <c r="C310" s="90" t="s">
        <v>1971</v>
      </c>
    </row>
    <row r="311" spans="1:3" x14ac:dyDescent="0.15">
      <c r="A311" s="90" t="s">
        <v>1972</v>
      </c>
      <c r="B311" s="90" t="s">
        <v>1974</v>
      </c>
      <c r="C311" s="90" t="s">
        <v>1975</v>
      </c>
    </row>
    <row r="312" spans="1:3" x14ac:dyDescent="0.15">
      <c r="A312" s="90" t="s">
        <v>1972</v>
      </c>
      <c r="B312" s="90" t="s">
        <v>1979</v>
      </c>
      <c r="C312" s="90" t="s">
        <v>1980</v>
      </c>
    </row>
    <row r="313" spans="1:3" x14ac:dyDescent="0.15">
      <c r="A313" s="90" t="s">
        <v>1972</v>
      </c>
      <c r="B313" s="90" t="s">
        <v>1981</v>
      </c>
      <c r="C313" s="90" t="s">
        <v>1982</v>
      </c>
    </row>
    <row r="314" spans="1:3" x14ac:dyDescent="0.15">
      <c r="A314" s="90" t="s">
        <v>1972</v>
      </c>
      <c r="B314" s="90" t="s">
        <v>1972</v>
      </c>
      <c r="C314" s="90" t="s">
        <v>1973</v>
      </c>
    </row>
    <row r="315" spans="1:3" x14ac:dyDescent="0.15">
      <c r="A315" s="90" t="s">
        <v>1972</v>
      </c>
      <c r="B315" s="90" t="s">
        <v>1983</v>
      </c>
      <c r="C315" s="90" t="s">
        <v>1984</v>
      </c>
    </row>
    <row r="316" spans="1:3" x14ac:dyDescent="0.15">
      <c r="A316" s="90" t="s">
        <v>1972</v>
      </c>
      <c r="B316" s="90" t="s">
        <v>1985</v>
      </c>
      <c r="C316" s="90" t="s">
        <v>1986</v>
      </c>
    </row>
    <row r="317" spans="1:3" x14ac:dyDescent="0.15">
      <c r="A317" s="90" t="s">
        <v>1972</v>
      </c>
      <c r="B317" s="90" t="s">
        <v>1987</v>
      </c>
      <c r="C317" s="90" t="s">
        <v>1988</v>
      </c>
    </row>
    <row r="318" spans="1:3" x14ac:dyDescent="0.15">
      <c r="A318" s="90" t="s">
        <v>1972</v>
      </c>
      <c r="B318" s="90" t="s">
        <v>1660</v>
      </c>
      <c r="C318" s="90" t="s">
        <v>1989</v>
      </c>
    </row>
    <row r="319" spans="1:3" x14ac:dyDescent="0.15">
      <c r="A319" s="90" t="s">
        <v>1972</v>
      </c>
      <c r="B319" s="90" t="s">
        <v>1990</v>
      </c>
      <c r="C319" s="90" t="s">
        <v>1991</v>
      </c>
    </row>
    <row r="320" spans="1:3" x14ac:dyDescent="0.15">
      <c r="A320" s="90" t="s">
        <v>1972</v>
      </c>
      <c r="B320" s="90" t="s">
        <v>1992</v>
      </c>
      <c r="C320" s="90" t="s">
        <v>1993</v>
      </c>
    </row>
    <row r="321" spans="1:3" x14ac:dyDescent="0.15">
      <c r="A321" s="90" t="s">
        <v>1996</v>
      </c>
      <c r="B321" s="90" t="s">
        <v>1998</v>
      </c>
      <c r="C321" s="90" t="s">
        <v>1999</v>
      </c>
    </row>
    <row r="322" spans="1:3" x14ac:dyDescent="0.15">
      <c r="A322" s="90" t="s">
        <v>1996</v>
      </c>
      <c r="B322" s="90" t="s">
        <v>2003</v>
      </c>
      <c r="C322" s="90" t="s">
        <v>2004</v>
      </c>
    </row>
    <row r="323" spans="1:3" x14ac:dyDescent="0.15">
      <c r="A323" s="90" t="s">
        <v>1996</v>
      </c>
      <c r="B323" s="90" t="s">
        <v>2007</v>
      </c>
      <c r="C323" s="90" t="s">
        <v>2008</v>
      </c>
    </row>
    <row r="324" spans="1:3" x14ac:dyDescent="0.15">
      <c r="A324" s="90" t="s">
        <v>1996</v>
      </c>
      <c r="B324" s="90" t="s">
        <v>2009</v>
      </c>
      <c r="C324" s="90" t="s">
        <v>2010</v>
      </c>
    </row>
    <row r="325" spans="1:3" x14ac:dyDescent="0.15">
      <c r="A325" s="90" t="s">
        <v>1996</v>
      </c>
      <c r="B325" s="90" t="s">
        <v>2011</v>
      </c>
      <c r="C325" s="90" t="s">
        <v>2012</v>
      </c>
    </row>
    <row r="326" spans="1:3" x14ac:dyDescent="0.15">
      <c r="A326" s="90" t="s">
        <v>1996</v>
      </c>
      <c r="B326" s="90" t="s">
        <v>2014</v>
      </c>
      <c r="C326" s="90" t="s">
        <v>2015</v>
      </c>
    </row>
    <row r="327" spans="1:3" x14ac:dyDescent="0.15">
      <c r="A327" s="90" t="s">
        <v>1996</v>
      </c>
      <c r="B327" s="90" t="s">
        <v>2016</v>
      </c>
      <c r="C327" s="90" t="s">
        <v>2017</v>
      </c>
    </row>
    <row r="328" spans="1:3" x14ac:dyDescent="0.15">
      <c r="A328" s="90" t="s">
        <v>1996</v>
      </c>
      <c r="B328" s="90" t="s">
        <v>1996</v>
      </c>
      <c r="C328" s="90" t="s">
        <v>1997</v>
      </c>
    </row>
    <row r="329" spans="1:3" x14ac:dyDescent="0.15">
      <c r="A329" s="90" t="s">
        <v>1996</v>
      </c>
      <c r="B329" s="90" t="s">
        <v>2024</v>
      </c>
      <c r="C329" s="90" t="s">
        <v>2025</v>
      </c>
    </row>
    <row r="330" spans="1:3" x14ac:dyDescent="0.15">
      <c r="A330" s="90" t="s">
        <v>1996</v>
      </c>
      <c r="B330" s="90" t="s">
        <v>2026</v>
      </c>
      <c r="C330" s="90" t="s">
        <v>2027</v>
      </c>
    </row>
    <row r="331" spans="1:3" x14ac:dyDescent="0.15">
      <c r="A331" s="90" t="s">
        <v>1996</v>
      </c>
      <c r="B331" s="90" t="s">
        <v>2028</v>
      </c>
      <c r="C331" s="90" t="s">
        <v>2029</v>
      </c>
    </row>
    <row r="332" spans="1:3" x14ac:dyDescent="0.15">
      <c r="A332" s="90" t="s">
        <v>1996</v>
      </c>
      <c r="B332" s="90" t="s">
        <v>2953</v>
      </c>
      <c r="C332" s="90" t="s">
        <v>2954</v>
      </c>
    </row>
    <row r="333" spans="1:3" x14ac:dyDescent="0.15">
      <c r="A333" s="90" t="s">
        <v>1996</v>
      </c>
      <c r="B333" s="90" t="s">
        <v>2032</v>
      </c>
      <c r="C333" s="90" t="s">
        <v>2033</v>
      </c>
    </row>
    <row r="334" spans="1:3" x14ac:dyDescent="0.15">
      <c r="A334" s="90" t="s">
        <v>1996</v>
      </c>
      <c r="B334" s="90" t="s">
        <v>2034</v>
      </c>
      <c r="C334" s="90" t="s">
        <v>2035</v>
      </c>
    </row>
    <row r="335" spans="1:3" x14ac:dyDescent="0.15">
      <c r="A335" s="90" t="s">
        <v>1996</v>
      </c>
      <c r="B335" s="90" t="s">
        <v>2042</v>
      </c>
      <c r="C335" s="90" t="s">
        <v>2043</v>
      </c>
    </row>
    <row r="336" spans="1:3" x14ac:dyDescent="0.15">
      <c r="A336" s="90" t="s">
        <v>1996</v>
      </c>
      <c r="B336" s="90" t="s">
        <v>2050</v>
      </c>
      <c r="C336" s="90" t="s">
        <v>2051</v>
      </c>
    </row>
    <row r="337" spans="1:3" x14ac:dyDescent="0.15">
      <c r="A337" s="90" t="s">
        <v>1996</v>
      </c>
      <c r="B337" s="90" t="s">
        <v>2052</v>
      </c>
      <c r="C337" s="90" t="s">
        <v>2053</v>
      </c>
    </row>
    <row r="338" spans="1:3" x14ac:dyDescent="0.15">
      <c r="A338" s="90" t="s">
        <v>1996</v>
      </c>
      <c r="B338" s="90" t="s">
        <v>2056</v>
      </c>
      <c r="C338" s="90" t="s">
        <v>2057</v>
      </c>
    </row>
    <row r="339" spans="1:3" x14ac:dyDescent="0.15">
      <c r="A339" s="90" t="s">
        <v>1996</v>
      </c>
      <c r="B339" s="90" t="s">
        <v>2058</v>
      </c>
      <c r="C339" s="90" t="s">
        <v>2059</v>
      </c>
    </row>
    <row r="340" spans="1:3" x14ac:dyDescent="0.15">
      <c r="A340" s="90" t="s">
        <v>1996</v>
      </c>
      <c r="B340" s="90" t="s">
        <v>2060</v>
      </c>
      <c r="C340" s="90" t="s">
        <v>2061</v>
      </c>
    </row>
    <row r="341" spans="1:3" x14ac:dyDescent="0.15">
      <c r="A341" s="90" t="s">
        <v>1996</v>
      </c>
      <c r="B341" s="90" t="s">
        <v>2062</v>
      </c>
      <c r="C341" s="90" t="s">
        <v>2063</v>
      </c>
    </row>
    <row r="342" spans="1:3" x14ac:dyDescent="0.15">
      <c r="A342" s="90" t="s">
        <v>1996</v>
      </c>
      <c r="B342" s="90" t="s">
        <v>2066</v>
      </c>
      <c r="C342" s="90" t="s">
        <v>2067</v>
      </c>
    </row>
    <row r="343" spans="1:3" x14ac:dyDescent="0.15">
      <c r="A343" s="90" t="s">
        <v>1996</v>
      </c>
      <c r="B343" s="90" t="s">
        <v>2068</v>
      </c>
      <c r="C343" s="90" t="s">
        <v>2069</v>
      </c>
    </row>
    <row r="344" spans="1:3" x14ac:dyDescent="0.15">
      <c r="A344" s="90" t="s">
        <v>2070</v>
      </c>
      <c r="B344" s="90" t="s">
        <v>2072</v>
      </c>
      <c r="C344" s="90" t="s">
        <v>2073</v>
      </c>
    </row>
    <row r="345" spans="1:3" x14ac:dyDescent="0.15">
      <c r="A345" s="90" t="s">
        <v>2070</v>
      </c>
      <c r="B345" s="90" t="s">
        <v>2074</v>
      </c>
      <c r="C345" s="90" t="s">
        <v>2075</v>
      </c>
    </row>
    <row r="346" spans="1:3" x14ac:dyDescent="0.15">
      <c r="A346" s="90" t="s">
        <v>2070</v>
      </c>
      <c r="B346" s="90" t="s">
        <v>2083</v>
      </c>
      <c r="C346" s="90" t="s">
        <v>2084</v>
      </c>
    </row>
    <row r="347" spans="1:3" x14ac:dyDescent="0.15">
      <c r="A347" s="90" t="s">
        <v>2070</v>
      </c>
      <c r="B347" s="90" t="s">
        <v>2085</v>
      </c>
      <c r="C347" s="90" t="s">
        <v>2086</v>
      </c>
    </row>
    <row r="348" spans="1:3" x14ac:dyDescent="0.15">
      <c r="A348" s="90" t="s">
        <v>2070</v>
      </c>
      <c r="B348" s="90" t="s">
        <v>2087</v>
      </c>
      <c r="C348" s="90" t="s">
        <v>2088</v>
      </c>
    </row>
    <row r="349" spans="1:3" x14ac:dyDescent="0.15">
      <c r="A349" s="90" t="s">
        <v>2070</v>
      </c>
      <c r="B349" s="90" t="s">
        <v>2070</v>
      </c>
      <c r="C349" s="90" t="s">
        <v>2071</v>
      </c>
    </row>
    <row r="350" spans="1:3" x14ac:dyDescent="0.15">
      <c r="A350" s="90" t="s">
        <v>2070</v>
      </c>
      <c r="B350" s="90" t="s">
        <v>2091</v>
      </c>
      <c r="C350" s="90" t="s">
        <v>2092</v>
      </c>
    </row>
    <row r="351" spans="1:3" x14ac:dyDescent="0.15">
      <c r="A351" s="90" t="s">
        <v>2070</v>
      </c>
      <c r="B351" s="90" t="s">
        <v>2955</v>
      </c>
      <c r="C351" s="90" t="s">
        <v>2956</v>
      </c>
    </row>
    <row r="352" spans="1:3" x14ac:dyDescent="0.15">
      <c r="A352" s="90" t="s">
        <v>2070</v>
      </c>
      <c r="B352" s="90" t="s">
        <v>2097</v>
      </c>
      <c r="C352" s="90" t="s">
        <v>2098</v>
      </c>
    </row>
    <row r="353" spans="1:3" x14ac:dyDescent="0.15">
      <c r="A353" s="90" t="s">
        <v>2070</v>
      </c>
      <c r="B353" s="90" t="s">
        <v>2957</v>
      </c>
      <c r="C353" s="90" t="s">
        <v>2958</v>
      </c>
    </row>
    <row r="354" spans="1:3" x14ac:dyDescent="0.15">
      <c r="A354" s="90" t="s">
        <v>2070</v>
      </c>
      <c r="B354" s="90" t="s">
        <v>2101</v>
      </c>
      <c r="C354" s="90" t="s">
        <v>2102</v>
      </c>
    </row>
    <row r="355" spans="1:3" x14ac:dyDescent="0.15">
      <c r="A355" s="90" t="s">
        <v>2070</v>
      </c>
      <c r="B355" s="90" t="s">
        <v>2105</v>
      </c>
      <c r="C355" s="90" t="s">
        <v>2106</v>
      </c>
    </row>
    <row r="356" spans="1:3" x14ac:dyDescent="0.15">
      <c r="A356" s="90" t="s">
        <v>2109</v>
      </c>
      <c r="B356" s="90" t="s">
        <v>2111</v>
      </c>
      <c r="C356" s="90" t="s">
        <v>2112</v>
      </c>
    </row>
    <row r="357" spans="1:3" x14ac:dyDescent="0.15">
      <c r="A357" s="90" t="s">
        <v>2109</v>
      </c>
      <c r="B357" s="90" t="s">
        <v>2117</v>
      </c>
      <c r="C357" s="90" t="s">
        <v>2118</v>
      </c>
    </row>
    <row r="358" spans="1:3" x14ac:dyDescent="0.15">
      <c r="A358" s="90" t="s">
        <v>2109</v>
      </c>
      <c r="B358" s="90" t="s">
        <v>2119</v>
      </c>
      <c r="C358" s="90" t="s">
        <v>2120</v>
      </c>
    </row>
    <row r="359" spans="1:3" x14ac:dyDescent="0.15">
      <c r="A359" s="90" t="s">
        <v>2109</v>
      </c>
      <c r="B359" s="90" t="s">
        <v>2121</v>
      </c>
      <c r="C359" s="90" t="s">
        <v>2122</v>
      </c>
    </row>
    <row r="360" spans="1:3" x14ac:dyDescent="0.15">
      <c r="A360" s="90" t="s">
        <v>2109</v>
      </c>
      <c r="B360" s="90" t="s">
        <v>2123</v>
      </c>
      <c r="C360" s="90" t="s">
        <v>2124</v>
      </c>
    </row>
    <row r="361" spans="1:3" x14ac:dyDescent="0.15">
      <c r="A361" s="90" t="s">
        <v>2109</v>
      </c>
      <c r="B361" s="90" t="s">
        <v>2125</v>
      </c>
      <c r="C361" s="90" t="s">
        <v>2126</v>
      </c>
    </row>
    <row r="362" spans="1:3" x14ac:dyDescent="0.15">
      <c r="A362" s="90" t="s">
        <v>2109</v>
      </c>
      <c r="B362" s="90" t="s">
        <v>2127</v>
      </c>
      <c r="C362" s="90" t="s">
        <v>2128</v>
      </c>
    </row>
    <row r="363" spans="1:3" x14ac:dyDescent="0.15">
      <c r="A363" s="90" t="s">
        <v>2109</v>
      </c>
      <c r="B363" s="90" t="s">
        <v>2109</v>
      </c>
      <c r="C363" s="90" t="s">
        <v>2110</v>
      </c>
    </row>
    <row r="364" spans="1:3" x14ac:dyDescent="0.15">
      <c r="A364" s="90" t="s">
        <v>2109</v>
      </c>
      <c r="B364" s="90" t="s">
        <v>2129</v>
      </c>
      <c r="C364" s="90" t="s">
        <v>2130</v>
      </c>
    </row>
    <row r="365" spans="1:3" x14ac:dyDescent="0.15">
      <c r="A365" s="90" t="s">
        <v>2109</v>
      </c>
      <c r="B365" s="90" t="s">
        <v>2131</v>
      </c>
      <c r="C365" s="90" t="s">
        <v>2132</v>
      </c>
    </row>
    <row r="366" spans="1:3" x14ac:dyDescent="0.15">
      <c r="A366" s="90" t="s">
        <v>2109</v>
      </c>
      <c r="B366" s="90" t="s">
        <v>2133</v>
      </c>
      <c r="C366" s="90" t="s">
        <v>2134</v>
      </c>
    </row>
    <row r="367" spans="1:3" x14ac:dyDescent="0.15">
      <c r="A367" s="90" t="s">
        <v>2109</v>
      </c>
      <c r="B367" s="90" t="s">
        <v>2135</v>
      </c>
      <c r="C367" s="90" t="s">
        <v>2136</v>
      </c>
    </row>
    <row r="368" spans="1:3" x14ac:dyDescent="0.15">
      <c r="A368" s="90" t="s">
        <v>2109</v>
      </c>
      <c r="B368" s="90" t="s">
        <v>2141</v>
      </c>
      <c r="C368" s="90" t="s">
        <v>2142</v>
      </c>
    </row>
    <row r="369" spans="1:3" x14ac:dyDescent="0.15">
      <c r="A369" s="90" t="s">
        <v>2109</v>
      </c>
      <c r="B369" s="90" t="s">
        <v>2143</v>
      </c>
      <c r="C369" s="90" t="s">
        <v>2144</v>
      </c>
    </row>
    <row r="370" spans="1:3" x14ac:dyDescent="0.15">
      <c r="A370" s="90" t="s">
        <v>2145</v>
      </c>
      <c r="B370" s="90" t="s">
        <v>2959</v>
      </c>
      <c r="C370" s="90" t="s">
        <v>2960</v>
      </c>
    </row>
    <row r="371" spans="1:3" x14ac:dyDescent="0.15">
      <c r="A371" s="90" t="s">
        <v>2145</v>
      </c>
      <c r="B371" s="90" t="s">
        <v>2961</v>
      </c>
      <c r="C371" s="90" t="s">
        <v>2962</v>
      </c>
    </row>
    <row r="372" spans="1:3" x14ac:dyDescent="0.15">
      <c r="A372" s="90" t="s">
        <v>2145</v>
      </c>
      <c r="B372" s="90" t="s">
        <v>2147</v>
      </c>
      <c r="C372" s="90" t="s">
        <v>2148</v>
      </c>
    </row>
    <row r="373" spans="1:3" x14ac:dyDescent="0.15">
      <c r="A373" s="90" t="s">
        <v>2145</v>
      </c>
      <c r="B373" s="90" t="s">
        <v>2145</v>
      </c>
      <c r="C373" s="90" t="s">
        <v>2146</v>
      </c>
    </row>
    <row r="374" spans="1:3" x14ac:dyDescent="0.15">
      <c r="A374" s="90" t="s">
        <v>2145</v>
      </c>
      <c r="B374" s="90" t="s">
        <v>2153</v>
      </c>
      <c r="C374" s="90" t="s">
        <v>2154</v>
      </c>
    </row>
    <row r="375" spans="1:3" x14ac:dyDescent="0.15">
      <c r="A375" s="90" t="s">
        <v>2145</v>
      </c>
      <c r="B375" s="90" t="s">
        <v>2157</v>
      </c>
      <c r="C375" s="90" t="s">
        <v>2158</v>
      </c>
    </row>
    <row r="376" spans="1:3" x14ac:dyDescent="0.15">
      <c r="A376" s="90" t="s">
        <v>2145</v>
      </c>
      <c r="B376" s="90" t="s">
        <v>2161</v>
      </c>
      <c r="C376" s="90" t="s">
        <v>2162</v>
      </c>
    </row>
    <row r="377" spans="1:3" x14ac:dyDescent="0.15">
      <c r="A377" s="90" t="s">
        <v>2145</v>
      </c>
      <c r="B377" s="90" t="s">
        <v>2963</v>
      </c>
      <c r="C377" s="90" t="s">
        <v>2964</v>
      </c>
    </row>
    <row r="378" spans="1:3" x14ac:dyDescent="0.15">
      <c r="A378" s="90" t="s">
        <v>2145</v>
      </c>
      <c r="B378" s="90" t="s">
        <v>2965</v>
      </c>
      <c r="C378" s="90" t="s">
        <v>2966</v>
      </c>
    </row>
    <row r="379" spans="1:3" x14ac:dyDescent="0.15">
      <c r="A379" s="90" t="s">
        <v>2145</v>
      </c>
      <c r="B379" s="90" t="s">
        <v>2165</v>
      </c>
      <c r="C379" s="90" t="s">
        <v>2166</v>
      </c>
    </row>
    <row r="380" spans="1:3" x14ac:dyDescent="0.15">
      <c r="A380" s="90" t="s">
        <v>2145</v>
      </c>
      <c r="B380" s="90" t="s">
        <v>2179</v>
      </c>
      <c r="C380" s="90" t="s">
        <v>2180</v>
      </c>
    </row>
    <row r="381" spans="1:3" x14ac:dyDescent="0.15">
      <c r="A381" s="90" t="s">
        <v>2145</v>
      </c>
      <c r="B381" s="90" t="s">
        <v>2186</v>
      </c>
      <c r="C381" s="90" t="s">
        <v>2187</v>
      </c>
    </row>
    <row r="382" spans="1:3" x14ac:dyDescent="0.15">
      <c r="A382" s="90" t="s">
        <v>2192</v>
      </c>
      <c r="B382" s="90" t="s">
        <v>2967</v>
      </c>
      <c r="C382" s="90" t="s">
        <v>2968</v>
      </c>
    </row>
    <row r="383" spans="1:3" x14ac:dyDescent="0.15">
      <c r="A383" s="90" t="s">
        <v>2192</v>
      </c>
      <c r="B383" s="90" t="s">
        <v>2194</v>
      </c>
      <c r="C383" s="90" t="s">
        <v>2195</v>
      </c>
    </row>
    <row r="384" spans="1:3" x14ac:dyDescent="0.15">
      <c r="A384" s="90" t="s">
        <v>2192</v>
      </c>
      <c r="B384" s="90" t="s">
        <v>2198</v>
      </c>
      <c r="C384" s="90" t="s">
        <v>2199</v>
      </c>
    </row>
    <row r="385" spans="1:3" x14ac:dyDescent="0.15">
      <c r="A385" s="90" t="s">
        <v>2192</v>
      </c>
      <c r="B385" s="90" t="s">
        <v>2202</v>
      </c>
      <c r="C385" s="90" t="s">
        <v>2203</v>
      </c>
    </row>
    <row r="386" spans="1:3" x14ac:dyDescent="0.15">
      <c r="A386" s="90" t="s">
        <v>2192</v>
      </c>
      <c r="B386" s="90" t="s">
        <v>2204</v>
      </c>
      <c r="C386" s="90" t="s">
        <v>2205</v>
      </c>
    </row>
    <row r="387" spans="1:3" x14ac:dyDescent="0.15">
      <c r="A387" s="90" t="s">
        <v>2192</v>
      </c>
      <c r="B387" s="90" t="s">
        <v>2192</v>
      </c>
      <c r="C387" s="90" t="s">
        <v>2193</v>
      </c>
    </row>
    <row r="388" spans="1:3" x14ac:dyDescent="0.15">
      <c r="A388" s="90" t="s">
        <v>2192</v>
      </c>
      <c r="B388" s="90" t="s">
        <v>2208</v>
      </c>
      <c r="C388" s="90" t="s">
        <v>2209</v>
      </c>
    </row>
    <row r="389" spans="1:3" x14ac:dyDescent="0.15">
      <c r="A389" s="90" t="s">
        <v>2192</v>
      </c>
      <c r="B389" s="90" t="s">
        <v>2210</v>
      </c>
      <c r="C389" s="90" t="s">
        <v>2211</v>
      </c>
    </row>
    <row r="390" spans="1:3" x14ac:dyDescent="0.15">
      <c r="A390" s="90" t="s">
        <v>2192</v>
      </c>
      <c r="B390" s="90" t="s">
        <v>774</v>
      </c>
      <c r="C390" s="90" t="s">
        <v>2212</v>
      </c>
    </row>
    <row r="391" spans="1:3" x14ac:dyDescent="0.15">
      <c r="A391" s="90" t="s">
        <v>2192</v>
      </c>
      <c r="B391" s="90" t="s">
        <v>2215</v>
      </c>
      <c r="C391" s="90" t="s">
        <v>2216</v>
      </c>
    </row>
    <row r="392" spans="1:3" x14ac:dyDescent="0.15">
      <c r="A392" s="90" t="s">
        <v>2192</v>
      </c>
      <c r="B392" s="90" t="s">
        <v>2219</v>
      </c>
      <c r="C392" s="90" t="s">
        <v>2220</v>
      </c>
    </row>
    <row r="393" spans="1:3" x14ac:dyDescent="0.15">
      <c r="A393" s="90" t="s">
        <v>2223</v>
      </c>
      <c r="B393" s="90" t="s">
        <v>2890</v>
      </c>
      <c r="C393" s="90" t="s">
        <v>2969</v>
      </c>
    </row>
    <row r="394" spans="1:3" x14ac:dyDescent="0.15">
      <c r="A394" s="90" t="s">
        <v>2223</v>
      </c>
      <c r="B394" s="90" t="s">
        <v>2970</v>
      </c>
      <c r="C394" s="90" t="s">
        <v>2971</v>
      </c>
    </row>
    <row r="395" spans="1:3" x14ac:dyDescent="0.15">
      <c r="A395" s="90" t="s">
        <v>2223</v>
      </c>
      <c r="B395" s="90" t="s">
        <v>2972</v>
      </c>
      <c r="C395" s="90" t="s">
        <v>2973</v>
      </c>
    </row>
    <row r="396" spans="1:3" x14ac:dyDescent="0.15">
      <c r="A396" s="90" t="s">
        <v>2223</v>
      </c>
      <c r="B396" s="90" t="s">
        <v>2225</v>
      </c>
      <c r="C396" s="90" t="s">
        <v>2226</v>
      </c>
    </row>
    <row r="397" spans="1:3" x14ac:dyDescent="0.15">
      <c r="A397" s="90" t="s">
        <v>2223</v>
      </c>
      <c r="B397" s="90" t="s">
        <v>2974</v>
      </c>
      <c r="C397" s="90" t="s">
        <v>2975</v>
      </c>
    </row>
    <row r="398" spans="1:3" x14ac:dyDescent="0.15">
      <c r="A398" s="90" t="s">
        <v>2223</v>
      </c>
      <c r="B398" s="90" t="s">
        <v>2976</v>
      </c>
      <c r="C398" s="90" t="s">
        <v>2977</v>
      </c>
    </row>
    <row r="399" spans="1:3" x14ac:dyDescent="0.15">
      <c r="A399" s="90" t="s">
        <v>2223</v>
      </c>
      <c r="B399" s="90" t="s">
        <v>2223</v>
      </c>
      <c r="C399" s="90" t="s">
        <v>2224</v>
      </c>
    </row>
    <row r="400" spans="1:3" x14ac:dyDescent="0.15">
      <c r="A400" s="90" t="s">
        <v>2223</v>
      </c>
      <c r="B400" s="90" t="s">
        <v>2978</v>
      </c>
      <c r="C400" s="90" t="s">
        <v>2979</v>
      </c>
    </row>
    <row r="401" spans="1:3" x14ac:dyDescent="0.15">
      <c r="A401" s="90" t="s">
        <v>2223</v>
      </c>
      <c r="B401" s="90" t="s">
        <v>2980</v>
      </c>
      <c r="C401" s="90" t="s">
        <v>2981</v>
      </c>
    </row>
    <row r="402" spans="1:3" x14ac:dyDescent="0.15">
      <c r="A402" s="90" t="s">
        <v>2223</v>
      </c>
      <c r="B402" s="90" t="s">
        <v>2229</v>
      </c>
      <c r="C402" s="90" t="s">
        <v>2230</v>
      </c>
    </row>
    <row r="403" spans="1:3" x14ac:dyDescent="0.15">
      <c r="A403" s="90" t="s">
        <v>2223</v>
      </c>
      <c r="B403" s="90" t="s">
        <v>2235</v>
      </c>
      <c r="C403" s="90" t="s">
        <v>2236</v>
      </c>
    </row>
    <row r="404" spans="1:3" x14ac:dyDescent="0.15">
      <c r="A404" s="90" t="s">
        <v>2223</v>
      </c>
      <c r="B404" s="90" t="s">
        <v>2237</v>
      </c>
      <c r="C404" s="90" t="s">
        <v>2238</v>
      </c>
    </row>
    <row r="405" spans="1:3" x14ac:dyDescent="0.15">
      <c r="A405" s="90" t="s">
        <v>2223</v>
      </c>
      <c r="B405" s="90" t="s">
        <v>2888</v>
      </c>
      <c r="C405" s="90" t="s">
        <v>2982</v>
      </c>
    </row>
    <row r="406" spans="1:3" x14ac:dyDescent="0.15">
      <c r="A406" s="90" t="s">
        <v>2223</v>
      </c>
      <c r="B406" s="90" t="s">
        <v>2241</v>
      </c>
      <c r="C406" s="90" t="s">
        <v>2242</v>
      </c>
    </row>
    <row r="407" spans="1:3" x14ac:dyDescent="0.15">
      <c r="A407" s="90" t="s">
        <v>2223</v>
      </c>
      <c r="B407" s="90" t="s">
        <v>2243</v>
      </c>
      <c r="C407" s="90" t="s">
        <v>2244</v>
      </c>
    </row>
    <row r="408" spans="1:3" x14ac:dyDescent="0.15">
      <c r="A408" s="90" t="s">
        <v>2223</v>
      </c>
      <c r="B408" s="90" t="s">
        <v>2245</v>
      </c>
      <c r="C408" s="90" t="s">
        <v>2246</v>
      </c>
    </row>
    <row r="409" spans="1:3" x14ac:dyDescent="0.15">
      <c r="A409" s="90" t="s">
        <v>2223</v>
      </c>
      <c r="B409" s="90" t="s">
        <v>2251</v>
      </c>
      <c r="C409" s="90" t="s">
        <v>2252</v>
      </c>
    </row>
    <row r="410" spans="1:3" x14ac:dyDescent="0.15">
      <c r="A410" s="90" t="s">
        <v>2257</v>
      </c>
      <c r="B410" s="90" t="s">
        <v>2259</v>
      </c>
      <c r="C410" s="90" t="s">
        <v>2260</v>
      </c>
    </row>
    <row r="411" spans="1:3" x14ac:dyDescent="0.15">
      <c r="A411" s="90" t="s">
        <v>2257</v>
      </c>
      <c r="B411" s="90" t="s">
        <v>2264</v>
      </c>
      <c r="C411" s="90" t="s">
        <v>2265</v>
      </c>
    </row>
    <row r="412" spans="1:3" x14ac:dyDescent="0.15">
      <c r="A412" s="90" t="s">
        <v>2257</v>
      </c>
      <c r="B412" s="90" t="s">
        <v>2268</v>
      </c>
      <c r="C412" s="90" t="s">
        <v>2269</v>
      </c>
    </row>
    <row r="413" spans="1:3" x14ac:dyDescent="0.15">
      <c r="A413" s="90" t="s">
        <v>2257</v>
      </c>
      <c r="B413" s="90" t="s">
        <v>2270</v>
      </c>
      <c r="C413" s="90" t="s">
        <v>2271</v>
      </c>
    </row>
    <row r="414" spans="1:3" x14ac:dyDescent="0.15">
      <c r="A414" s="90" t="s">
        <v>2257</v>
      </c>
      <c r="B414" s="90" t="s">
        <v>2257</v>
      </c>
      <c r="C414" s="90" t="s">
        <v>2258</v>
      </c>
    </row>
    <row r="415" spans="1:3" x14ac:dyDescent="0.15">
      <c r="A415" s="90" t="s">
        <v>2257</v>
      </c>
      <c r="B415" s="90" t="s">
        <v>2274</v>
      </c>
      <c r="C415" s="90" t="s">
        <v>2275</v>
      </c>
    </row>
    <row r="416" spans="1:3" x14ac:dyDescent="0.15">
      <c r="A416" s="90" t="s">
        <v>2257</v>
      </c>
      <c r="B416" s="90" t="s">
        <v>2284</v>
      </c>
      <c r="C416" s="90" t="s">
        <v>2285</v>
      </c>
    </row>
    <row r="417" spans="1:3" x14ac:dyDescent="0.15">
      <c r="A417" s="90" t="s">
        <v>2257</v>
      </c>
      <c r="B417" s="90" t="s">
        <v>2286</v>
      </c>
      <c r="C417" s="90" t="s">
        <v>2287</v>
      </c>
    </row>
    <row r="418" spans="1:3" x14ac:dyDescent="0.15">
      <c r="A418" s="90" t="s">
        <v>2257</v>
      </c>
      <c r="B418" s="90" t="s">
        <v>2290</v>
      </c>
      <c r="C418" s="90" t="s">
        <v>2291</v>
      </c>
    </row>
    <row r="419" spans="1:3" x14ac:dyDescent="0.15">
      <c r="A419" s="90" t="s">
        <v>2292</v>
      </c>
      <c r="B419" s="90" t="s">
        <v>2294</v>
      </c>
      <c r="C419" s="90" t="s">
        <v>2295</v>
      </c>
    </row>
    <row r="420" spans="1:3" x14ac:dyDescent="0.15">
      <c r="A420" s="90" t="s">
        <v>2292</v>
      </c>
      <c r="B420" s="90" t="s">
        <v>2299</v>
      </c>
      <c r="C420" s="90" t="s">
        <v>2300</v>
      </c>
    </row>
    <row r="421" spans="1:3" x14ac:dyDescent="0.15">
      <c r="A421" s="90" t="s">
        <v>2292</v>
      </c>
      <c r="B421" s="90" t="s">
        <v>2972</v>
      </c>
      <c r="C421" s="90" t="s">
        <v>2983</v>
      </c>
    </row>
    <row r="422" spans="1:3" x14ac:dyDescent="0.15">
      <c r="A422" s="90" t="s">
        <v>2292</v>
      </c>
      <c r="B422" s="90" t="s">
        <v>2301</v>
      </c>
      <c r="C422" s="90" t="s">
        <v>2302</v>
      </c>
    </row>
    <row r="423" spans="1:3" x14ac:dyDescent="0.15">
      <c r="A423" s="90" t="s">
        <v>2292</v>
      </c>
      <c r="B423" s="90" t="s">
        <v>2305</v>
      </c>
      <c r="C423" s="90" t="s">
        <v>2306</v>
      </c>
    </row>
    <row r="424" spans="1:3" x14ac:dyDescent="0.15">
      <c r="A424" s="90" t="s">
        <v>2292</v>
      </c>
      <c r="B424" s="90" t="s">
        <v>2984</v>
      </c>
      <c r="C424" s="90" t="s">
        <v>2985</v>
      </c>
    </row>
    <row r="425" spans="1:3" x14ac:dyDescent="0.15">
      <c r="A425" s="90" t="s">
        <v>2292</v>
      </c>
      <c r="B425" s="90" t="s">
        <v>2307</v>
      </c>
      <c r="C425" s="90" t="s">
        <v>2308</v>
      </c>
    </row>
    <row r="426" spans="1:3" x14ac:dyDescent="0.15">
      <c r="A426" s="90" t="s">
        <v>2292</v>
      </c>
      <c r="B426" s="90" t="s">
        <v>2292</v>
      </c>
      <c r="C426" s="90" t="s">
        <v>2293</v>
      </c>
    </row>
    <row r="427" spans="1:3" x14ac:dyDescent="0.15">
      <c r="A427" s="90" t="s">
        <v>2292</v>
      </c>
      <c r="B427" s="90" t="s">
        <v>2161</v>
      </c>
      <c r="C427" s="90" t="s">
        <v>2311</v>
      </c>
    </row>
    <row r="428" spans="1:3" x14ac:dyDescent="0.15">
      <c r="A428" s="90" t="s">
        <v>2292</v>
      </c>
      <c r="B428" s="90" t="s">
        <v>2312</v>
      </c>
      <c r="C428" s="90" t="s">
        <v>2313</v>
      </c>
    </row>
    <row r="429" spans="1:3" x14ac:dyDescent="0.15">
      <c r="A429" s="90" t="s">
        <v>2314</v>
      </c>
      <c r="B429" s="90" t="s">
        <v>2986</v>
      </c>
      <c r="C429" s="90" t="s">
        <v>2987</v>
      </c>
    </row>
    <row r="430" spans="1:3" x14ac:dyDescent="0.15">
      <c r="A430" s="90" t="s">
        <v>2314</v>
      </c>
      <c r="B430" s="90" t="s">
        <v>2988</v>
      </c>
      <c r="C430" s="90" t="s">
        <v>2989</v>
      </c>
    </row>
    <row r="431" spans="1:3" x14ac:dyDescent="0.15">
      <c r="A431" s="90" t="s">
        <v>2314</v>
      </c>
      <c r="B431" s="90" t="s">
        <v>2990</v>
      </c>
      <c r="C431" s="90" t="s">
        <v>2991</v>
      </c>
    </row>
    <row r="432" spans="1:3" x14ac:dyDescent="0.15">
      <c r="A432" s="90" t="s">
        <v>2314</v>
      </c>
      <c r="B432" s="90" t="s">
        <v>2316</v>
      </c>
      <c r="C432" s="90" t="s">
        <v>2317</v>
      </c>
    </row>
    <row r="433" spans="1:3" x14ac:dyDescent="0.15">
      <c r="A433" s="90" t="s">
        <v>2314</v>
      </c>
      <c r="B433" s="90" t="s">
        <v>2992</v>
      </c>
      <c r="C433" s="90" t="s">
        <v>2993</v>
      </c>
    </row>
    <row r="434" spans="1:3" x14ac:dyDescent="0.15">
      <c r="A434" s="90" t="s">
        <v>2314</v>
      </c>
      <c r="B434" s="90" t="s">
        <v>2994</v>
      </c>
      <c r="C434" s="90" t="s">
        <v>2995</v>
      </c>
    </row>
    <row r="435" spans="1:3" x14ac:dyDescent="0.15">
      <c r="A435" s="90" t="s">
        <v>2314</v>
      </c>
      <c r="B435" s="90" t="s">
        <v>2314</v>
      </c>
      <c r="C435" s="90" t="s">
        <v>2315</v>
      </c>
    </row>
    <row r="436" spans="1:3" x14ac:dyDescent="0.15">
      <c r="A436" s="90" t="s">
        <v>2314</v>
      </c>
      <c r="B436" s="90" t="s">
        <v>2320</v>
      </c>
      <c r="C436" s="90" t="s">
        <v>2321</v>
      </c>
    </row>
    <row r="437" spans="1:3" x14ac:dyDescent="0.15">
      <c r="A437" s="90" t="s">
        <v>2314</v>
      </c>
      <c r="B437" s="90" t="s">
        <v>2996</v>
      </c>
      <c r="C437" s="90" t="s">
        <v>2997</v>
      </c>
    </row>
    <row r="438" spans="1:3" x14ac:dyDescent="0.15">
      <c r="A438" s="90" t="s">
        <v>2314</v>
      </c>
      <c r="B438" s="90" t="s">
        <v>2322</v>
      </c>
      <c r="C438" s="90" t="s">
        <v>2323</v>
      </c>
    </row>
    <row r="439" spans="1:3" x14ac:dyDescent="0.15">
      <c r="A439" s="90" t="s">
        <v>2314</v>
      </c>
      <c r="B439" s="90" t="s">
        <v>2324</v>
      </c>
      <c r="C439" s="90" t="s">
        <v>2325</v>
      </c>
    </row>
    <row r="440" spans="1:3" x14ac:dyDescent="0.15">
      <c r="A440" s="90" t="s">
        <v>2326</v>
      </c>
      <c r="B440" s="90" t="s">
        <v>2326</v>
      </c>
      <c r="C440" s="90" t="s">
        <v>2327</v>
      </c>
    </row>
    <row r="441" spans="1:3" x14ac:dyDescent="0.15">
      <c r="A441" s="90" t="s">
        <v>2334</v>
      </c>
      <c r="B441" s="90" t="s">
        <v>893</v>
      </c>
      <c r="C441" s="90" t="s">
        <v>2336</v>
      </c>
    </row>
    <row r="442" spans="1:3" x14ac:dyDescent="0.15">
      <c r="A442" s="90" t="s">
        <v>2334</v>
      </c>
      <c r="B442" s="90" t="s">
        <v>2337</v>
      </c>
      <c r="C442" s="90" t="s">
        <v>2338</v>
      </c>
    </row>
    <row r="443" spans="1:3" x14ac:dyDescent="0.15">
      <c r="A443" s="90" t="s">
        <v>2334</v>
      </c>
      <c r="B443" s="90" t="s">
        <v>2339</v>
      </c>
      <c r="C443" s="90" t="s">
        <v>2340</v>
      </c>
    </row>
    <row r="444" spans="1:3" x14ac:dyDescent="0.15">
      <c r="A444" s="90" t="s">
        <v>2334</v>
      </c>
      <c r="B444" s="90" t="s">
        <v>2341</v>
      </c>
      <c r="C444" s="90" t="s">
        <v>2342</v>
      </c>
    </row>
    <row r="445" spans="1:3" x14ac:dyDescent="0.15">
      <c r="A445" s="90" t="s">
        <v>2334</v>
      </c>
      <c r="B445" s="90" t="s">
        <v>2346</v>
      </c>
      <c r="C445" s="90" t="s">
        <v>2347</v>
      </c>
    </row>
    <row r="446" spans="1:3" x14ac:dyDescent="0.15">
      <c r="A446" s="90" t="s">
        <v>2334</v>
      </c>
      <c r="B446" s="90" t="s">
        <v>949</v>
      </c>
      <c r="C446" s="90" t="s">
        <v>2348</v>
      </c>
    </row>
    <row r="447" spans="1:3" x14ac:dyDescent="0.15">
      <c r="A447" s="90" t="s">
        <v>2334</v>
      </c>
      <c r="B447" s="90" t="s">
        <v>2349</v>
      </c>
      <c r="C447" s="90" t="s">
        <v>2350</v>
      </c>
    </row>
    <row r="448" spans="1:3" x14ac:dyDescent="0.15">
      <c r="A448" s="90" t="s">
        <v>2334</v>
      </c>
      <c r="B448" s="90" t="s">
        <v>2351</v>
      </c>
      <c r="C448" s="90" t="s">
        <v>2352</v>
      </c>
    </row>
    <row r="449" spans="1:3" x14ac:dyDescent="0.15">
      <c r="A449" s="90" t="s">
        <v>2334</v>
      </c>
      <c r="B449" s="90" t="s">
        <v>2353</v>
      </c>
      <c r="C449" s="90" t="s">
        <v>2354</v>
      </c>
    </row>
    <row r="450" spans="1:3" x14ac:dyDescent="0.15">
      <c r="A450" s="90" t="s">
        <v>2334</v>
      </c>
      <c r="B450" s="90" t="s">
        <v>2355</v>
      </c>
      <c r="C450" s="90" t="s">
        <v>2356</v>
      </c>
    </row>
    <row r="451" spans="1:3" x14ac:dyDescent="0.15">
      <c r="A451" s="90" t="s">
        <v>2334</v>
      </c>
      <c r="B451" s="90" t="s">
        <v>2360</v>
      </c>
      <c r="C451" s="90" t="s">
        <v>2361</v>
      </c>
    </row>
    <row r="452" spans="1:3" x14ac:dyDescent="0.15">
      <c r="A452" s="90" t="s">
        <v>2334</v>
      </c>
      <c r="B452" s="90" t="s">
        <v>2366</v>
      </c>
      <c r="C452" s="90" t="s">
        <v>2367</v>
      </c>
    </row>
    <row r="453" spans="1:3" x14ac:dyDescent="0.15">
      <c r="A453" s="90" t="s">
        <v>2334</v>
      </c>
      <c r="B453" s="90" t="s">
        <v>2368</v>
      </c>
      <c r="C453" s="90" t="s">
        <v>2369</v>
      </c>
    </row>
    <row r="454" spans="1:3" x14ac:dyDescent="0.15">
      <c r="A454" s="90" t="s">
        <v>2334</v>
      </c>
      <c r="B454" s="90" t="s">
        <v>2372</v>
      </c>
      <c r="C454" s="90" t="s">
        <v>2373</v>
      </c>
    </row>
    <row r="455" spans="1:3" x14ac:dyDescent="0.15">
      <c r="A455" s="90" t="s">
        <v>2334</v>
      </c>
      <c r="B455" s="90" t="s">
        <v>2334</v>
      </c>
      <c r="C455" s="90" t="s">
        <v>2335</v>
      </c>
    </row>
    <row r="456" spans="1:3" x14ac:dyDescent="0.15">
      <c r="A456" s="90" t="s">
        <v>2334</v>
      </c>
      <c r="B456" s="90" t="s">
        <v>2376</v>
      </c>
      <c r="C456" s="90" t="s">
        <v>2377</v>
      </c>
    </row>
    <row r="457" spans="1:3" x14ac:dyDescent="0.15">
      <c r="A457" s="90" t="s">
        <v>2334</v>
      </c>
      <c r="B457" s="90" t="s">
        <v>1816</v>
      </c>
      <c r="C457" s="90" t="s">
        <v>2378</v>
      </c>
    </row>
    <row r="458" spans="1:3" x14ac:dyDescent="0.15">
      <c r="A458" s="90" t="s">
        <v>2334</v>
      </c>
      <c r="B458" s="90" t="s">
        <v>2379</v>
      </c>
      <c r="C458" s="90" t="s">
        <v>2380</v>
      </c>
    </row>
    <row r="459" spans="1:3" x14ac:dyDescent="0.15">
      <c r="A459" s="90" t="s">
        <v>2381</v>
      </c>
      <c r="B459" s="90" t="s">
        <v>2383</v>
      </c>
      <c r="C459" s="90" t="s">
        <v>2384</v>
      </c>
    </row>
    <row r="460" spans="1:3" x14ac:dyDescent="0.15">
      <c r="A460" s="90" t="s">
        <v>2381</v>
      </c>
      <c r="B460" s="90" t="s">
        <v>2998</v>
      </c>
      <c r="C460" s="90" t="s">
        <v>2999</v>
      </c>
    </row>
    <row r="461" spans="1:3" x14ac:dyDescent="0.15">
      <c r="A461" s="90" t="s">
        <v>2381</v>
      </c>
      <c r="B461" s="90" t="s">
        <v>3000</v>
      </c>
      <c r="C461" s="90" t="s">
        <v>3001</v>
      </c>
    </row>
    <row r="462" spans="1:3" x14ac:dyDescent="0.15">
      <c r="A462" s="90" t="s">
        <v>2381</v>
      </c>
      <c r="B462" s="90" t="s">
        <v>2761</v>
      </c>
      <c r="C462" s="90" t="s">
        <v>3002</v>
      </c>
    </row>
    <row r="463" spans="1:3" x14ac:dyDescent="0.15">
      <c r="A463" s="90" t="s">
        <v>2381</v>
      </c>
      <c r="B463" s="90" t="s">
        <v>3003</v>
      </c>
      <c r="C463" s="90" t="s">
        <v>3004</v>
      </c>
    </row>
    <row r="464" spans="1:3" x14ac:dyDescent="0.15">
      <c r="A464" s="90" t="s">
        <v>2381</v>
      </c>
      <c r="B464" s="90" t="s">
        <v>2398</v>
      </c>
      <c r="C464" s="90" t="s">
        <v>2399</v>
      </c>
    </row>
    <row r="465" spans="1:3" x14ac:dyDescent="0.15">
      <c r="A465" s="90" t="s">
        <v>2381</v>
      </c>
      <c r="B465" s="90" t="s">
        <v>3005</v>
      </c>
      <c r="C465" s="90" t="s">
        <v>3006</v>
      </c>
    </row>
    <row r="466" spans="1:3" x14ac:dyDescent="0.15">
      <c r="A466" s="90" t="s">
        <v>2381</v>
      </c>
      <c r="B466" s="90" t="s">
        <v>3007</v>
      </c>
      <c r="C466" s="90" t="s">
        <v>3008</v>
      </c>
    </row>
    <row r="467" spans="1:3" x14ac:dyDescent="0.15">
      <c r="A467" s="90" t="s">
        <v>2381</v>
      </c>
      <c r="B467" s="90" t="s">
        <v>3009</v>
      </c>
      <c r="C467" s="90" t="s">
        <v>3010</v>
      </c>
    </row>
    <row r="468" spans="1:3" x14ac:dyDescent="0.15">
      <c r="A468" s="90" t="s">
        <v>2381</v>
      </c>
      <c r="B468" s="90" t="s">
        <v>3011</v>
      </c>
      <c r="C468" s="90" t="s">
        <v>3012</v>
      </c>
    </row>
    <row r="469" spans="1:3" x14ac:dyDescent="0.15">
      <c r="A469" s="90" t="s">
        <v>2381</v>
      </c>
      <c r="B469" s="90" t="s">
        <v>2381</v>
      </c>
      <c r="C469" s="90" t="s">
        <v>2382</v>
      </c>
    </row>
    <row r="470" spans="1:3" x14ac:dyDescent="0.15">
      <c r="A470" s="90" t="s">
        <v>2381</v>
      </c>
      <c r="B470" s="90" t="s">
        <v>3013</v>
      </c>
      <c r="C470" s="90" t="s">
        <v>3014</v>
      </c>
    </row>
    <row r="471" spans="1:3" x14ac:dyDescent="0.15">
      <c r="A471" s="90" t="s">
        <v>2381</v>
      </c>
      <c r="B471" s="90" t="s">
        <v>3015</v>
      </c>
      <c r="C471" s="90" t="s">
        <v>3016</v>
      </c>
    </row>
    <row r="472" spans="1:3" x14ac:dyDescent="0.15">
      <c r="A472" s="90" t="s">
        <v>2381</v>
      </c>
      <c r="B472" s="90" t="s">
        <v>2400</v>
      </c>
      <c r="C472" s="90" t="s">
        <v>2401</v>
      </c>
    </row>
    <row r="473" spans="1:3" x14ac:dyDescent="0.15">
      <c r="A473" s="90" t="s">
        <v>2381</v>
      </c>
      <c r="B473" s="90" t="s">
        <v>2402</v>
      </c>
      <c r="C473" s="90" t="s">
        <v>2403</v>
      </c>
    </row>
    <row r="474" spans="1:3" x14ac:dyDescent="0.15">
      <c r="A474" s="90" t="s">
        <v>2404</v>
      </c>
      <c r="B474" s="90" t="s">
        <v>2404</v>
      </c>
      <c r="C474" s="90" t="s">
        <v>2405</v>
      </c>
    </row>
    <row r="475" spans="1:3" x14ac:dyDescent="0.15">
      <c r="A475" s="90" t="s">
        <v>2413</v>
      </c>
      <c r="B475" s="90" t="s">
        <v>2415</v>
      </c>
      <c r="C475" s="90" t="s">
        <v>2416</v>
      </c>
    </row>
    <row r="476" spans="1:3" x14ac:dyDescent="0.15">
      <c r="A476" s="90" t="s">
        <v>2413</v>
      </c>
      <c r="B476" s="90" t="s">
        <v>2420</v>
      </c>
      <c r="C476" s="90" t="s">
        <v>2421</v>
      </c>
    </row>
    <row r="477" spans="1:3" x14ac:dyDescent="0.15">
      <c r="A477" s="90" t="s">
        <v>2413</v>
      </c>
      <c r="B477" s="90" t="s">
        <v>2426</v>
      </c>
      <c r="C477" s="90" t="s">
        <v>2427</v>
      </c>
    </row>
    <row r="478" spans="1:3" x14ac:dyDescent="0.15">
      <c r="A478" s="90" t="s">
        <v>2413</v>
      </c>
      <c r="B478" s="90" t="s">
        <v>2430</v>
      </c>
      <c r="C478" s="90" t="s">
        <v>2431</v>
      </c>
    </row>
    <row r="479" spans="1:3" x14ac:dyDescent="0.15">
      <c r="A479" s="90" t="s">
        <v>2413</v>
      </c>
      <c r="B479" s="90" t="s">
        <v>2432</v>
      </c>
      <c r="C479" s="90" t="s">
        <v>2433</v>
      </c>
    </row>
    <row r="480" spans="1:3" x14ac:dyDescent="0.15">
      <c r="A480" s="90" t="s">
        <v>2413</v>
      </c>
      <c r="B480" s="90" t="s">
        <v>2434</v>
      </c>
      <c r="C480" s="90" t="s">
        <v>2435</v>
      </c>
    </row>
    <row r="481" spans="1:3" x14ac:dyDescent="0.15">
      <c r="A481" s="90" t="s">
        <v>2413</v>
      </c>
      <c r="B481" s="90" t="s">
        <v>2436</v>
      </c>
      <c r="C481" s="90" t="s">
        <v>2437</v>
      </c>
    </row>
    <row r="482" spans="1:3" x14ac:dyDescent="0.15">
      <c r="A482" s="90" t="s">
        <v>2413</v>
      </c>
      <c r="B482" s="90" t="s">
        <v>2413</v>
      </c>
      <c r="C482" s="90" t="s">
        <v>2414</v>
      </c>
    </row>
    <row r="483" spans="1:3" x14ac:dyDescent="0.15">
      <c r="A483" s="90" t="s">
        <v>2413</v>
      </c>
      <c r="B483" s="90" t="s">
        <v>2438</v>
      </c>
      <c r="C483" s="90" t="s">
        <v>2439</v>
      </c>
    </row>
    <row r="484" spans="1:3" x14ac:dyDescent="0.15">
      <c r="A484" s="90" t="s">
        <v>2413</v>
      </c>
      <c r="B484" s="90" t="s">
        <v>2440</v>
      </c>
      <c r="C484" s="90" t="s">
        <v>2441</v>
      </c>
    </row>
    <row r="485" spans="1:3" x14ac:dyDescent="0.15">
      <c r="A485" s="90" t="s">
        <v>2446</v>
      </c>
      <c r="B485" s="90" t="s">
        <v>2448</v>
      </c>
      <c r="C485" s="90" t="s">
        <v>2449</v>
      </c>
    </row>
    <row r="486" spans="1:3" x14ac:dyDescent="0.15">
      <c r="A486" s="90" t="s">
        <v>2446</v>
      </c>
      <c r="B486" s="90" t="s">
        <v>2453</v>
      </c>
      <c r="C486" s="90" t="s">
        <v>2454</v>
      </c>
    </row>
    <row r="487" spans="1:3" x14ac:dyDescent="0.15">
      <c r="A487" s="90" t="s">
        <v>2446</v>
      </c>
      <c r="B487" s="90" t="s">
        <v>2464</v>
      </c>
      <c r="C487" s="90" t="s">
        <v>2465</v>
      </c>
    </row>
    <row r="488" spans="1:3" x14ac:dyDescent="0.15">
      <c r="A488" s="90" t="s">
        <v>2446</v>
      </c>
      <c r="B488" s="90" t="s">
        <v>2446</v>
      </c>
      <c r="C488" s="90" t="s">
        <v>2447</v>
      </c>
    </row>
    <row r="489" spans="1:3" x14ac:dyDescent="0.15">
      <c r="A489" s="90" t="s">
        <v>2446</v>
      </c>
      <c r="B489" s="90" t="s">
        <v>2471</v>
      </c>
      <c r="C489" s="90" t="s">
        <v>2472</v>
      </c>
    </row>
    <row r="490" spans="1:3" x14ac:dyDescent="0.15">
      <c r="A490" s="90" t="s">
        <v>2480</v>
      </c>
      <c r="B490" s="90" t="s">
        <v>3017</v>
      </c>
      <c r="C490" s="90" t="s">
        <v>3018</v>
      </c>
    </row>
    <row r="491" spans="1:3" x14ac:dyDescent="0.15">
      <c r="A491" s="90" t="s">
        <v>2480</v>
      </c>
      <c r="B491" s="90" t="s">
        <v>3019</v>
      </c>
      <c r="C491" s="90" t="s">
        <v>3020</v>
      </c>
    </row>
    <row r="492" spans="1:3" x14ac:dyDescent="0.15">
      <c r="A492" s="90" t="s">
        <v>2480</v>
      </c>
      <c r="B492" s="90" t="s">
        <v>3021</v>
      </c>
      <c r="C492" s="90" t="s">
        <v>3022</v>
      </c>
    </row>
    <row r="493" spans="1:3" x14ac:dyDescent="0.15">
      <c r="A493" s="90" t="s">
        <v>2480</v>
      </c>
      <c r="B493" s="90" t="s">
        <v>3023</v>
      </c>
      <c r="C493" s="90" t="s">
        <v>3024</v>
      </c>
    </row>
    <row r="494" spans="1:3" x14ac:dyDescent="0.15">
      <c r="A494" s="90" t="s">
        <v>2480</v>
      </c>
      <c r="B494" s="90" t="s">
        <v>2480</v>
      </c>
      <c r="C494" s="90" t="s">
        <v>2481</v>
      </c>
    </row>
    <row r="495" spans="1:3" x14ac:dyDescent="0.15">
      <c r="A495" s="90" t="s">
        <v>2480</v>
      </c>
      <c r="B495" s="90" t="s">
        <v>2482</v>
      </c>
      <c r="C495" s="90" t="s">
        <v>2483</v>
      </c>
    </row>
    <row r="496" spans="1:3" x14ac:dyDescent="0.15">
      <c r="A496" s="90" t="s">
        <v>2480</v>
      </c>
      <c r="B496" s="90" t="s">
        <v>3025</v>
      </c>
      <c r="C496" s="90" t="s">
        <v>3026</v>
      </c>
    </row>
    <row r="497" spans="1:3" x14ac:dyDescent="0.15">
      <c r="A497" s="90" t="s">
        <v>2480</v>
      </c>
      <c r="B497" s="90" t="s">
        <v>2488</v>
      </c>
      <c r="C497" s="90" t="s">
        <v>2489</v>
      </c>
    </row>
    <row r="498" spans="1:3" x14ac:dyDescent="0.15">
      <c r="A498" s="90" t="s">
        <v>2480</v>
      </c>
      <c r="B498" s="90" t="s">
        <v>2785</v>
      </c>
      <c r="C498" s="90" t="s">
        <v>3027</v>
      </c>
    </row>
    <row r="499" spans="1:3" x14ac:dyDescent="0.15">
      <c r="A499" s="90" t="s">
        <v>2492</v>
      </c>
      <c r="B499" s="90" t="s">
        <v>2420</v>
      </c>
      <c r="C499" s="90" t="s">
        <v>2494</v>
      </c>
    </row>
    <row r="500" spans="1:3" x14ac:dyDescent="0.15">
      <c r="A500" s="90" t="s">
        <v>2492</v>
      </c>
      <c r="B500" s="90" t="s">
        <v>2497</v>
      </c>
      <c r="C500" s="90" t="s">
        <v>2498</v>
      </c>
    </row>
    <row r="501" spans="1:3" x14ac:dyDescent="0.15">
      <c r="A501" s="90" t="s">
        <v>2492</v>
      </c>
      <c r="B501" s="90" t="s">
        <v>2499</v>
      </c>
      <c r="C501" s="90" t="s">
        <v>2500</v>
      </c>
    </row>
    <row r="502" spans="1:3" x14ac:dyDescent="0.15">
      <c r="A502" s="90" t="s">
        <v>2492</v>
      </c>
      <c r="B502" s="90" t="s">
        <v>2501</v>
      </c>
      <c r="C502" s="90" t="s">
        <v>2502</v>
      </c>
    </row>
    <row r="503" spans="1:3" x14ac:dyDescent="0.15">
      <c r="A503" s="90" t="s">
        <v>2492</v>
      </c>
      <c r="B503" s="90" t="s">
        <v>2508</v>
      </c>
      <c r="C503" s="90" t="s">
        <v>2509</v>
      </c>
    </row>
    <row r="504" spans="1:3" x14ac:dyDescent="0.15">
      <c r="A504" s="90" t="s">
        <v>2492</v>
      </c>
      <c r="B504" s="90" t="s">
        <v>3028</v>
      </c>
      <c r="C504" s="90" t="s">
        <v>3029</v>
      </c>
    </row>
    <row r="505" spans="1:3" x14ac:dyDescent="0.15">
      <c r="A505" s="90" t="s">
        <v>2492</v>
      </c>
      <c r="B505" s="90" t="s">
        <v>2492</v>
      </c>
      <c r="C505" s="90" t="s">
        <v>2493</v>
      </c>
    </row>
    <row r="506" spans="1:3" x14ac:dyDescent="0.15">
      <c r="A506" s="90" t="s">
        <v>2492</v>
      </c>
      <c r="B506" s="90" t="s">
        <v>2510</v>
      </c>
      <c r="C506" s="90" t="s">
        <v>2511</v>
      </c>
    </row>
    <row r="507" spans="1:3" x14ac:dyDescent="0.15">
      <c r="A507" s="90" t="s">
        <v>2492</v>
      </c>
      <c r="B507" s="90" t="s">
        <v>2514</v>
      </c>
      <c r="C507" s="90" t="s">
        <v>2515</v>
      </c>
    </row>
    <row r="508" spans="1:3" x14ac:dyDescent="0.15">
      <c r="A508" s="90" t="s">
        <v>2518</v>
      </c>
      <c r="B508" s="90" t="s">
        <v>3030</v>
      </c>
      <c r="C508" s="90" t="s">
        <v>3031</v>
      </c>
    </row>
    <row r="509" spans="1:3" x14ac:dyDescent="0.15">
      <c r="A509" s="90" t="s">
        <v>2518</v>
      </c>
      <c r="B509" s="90" t="s">
        <v>3032</v>
      </c>
      <c r="C509" s="90" t="s">
        <v>3033</v>
      </c>
    </row>
    <row r="510" spans="1:3" x14ac:dyDescent="0.15">
      <c r="A510" s="90" t="s">
        <v>2518</v>
      </c>
      <c r="B510" s="90" t="s">
        <v>3034</v>
      </c>
      <c r="C510" s="90" t="s">
        <v>3035</v>
      </c>
    </row>
    <row r="511" spans="1:3" x14ac:dyDescent="0.15">
      <c r="A511" s="90" t="s">
        <v>2518</v>
      </c>
      <c r="B511" s="90" t="s">
        <v>3036</v>
      </c>
      <c r="C511" s="90" t="s">
        <v>3037</v>
      </c>
    </row>
    <row r="512" spans="1:3" x14ac:dyDescent="0.15">
      <c r="A512" s="90" t="s">
        <v>2518</v>
      </c>
      <c r="B512" s="90" t="s">
        <v>3038</v>
      </c>
      <c r="C512" s="90" t="s">
        <v>3039</v>
      </c>
    </row>
    <row r="513" spans="1:3" x14ac:dyDescent="0.15">
      <c r="A513" s="90" t="s">
        <v>2518</v>
      </c>
      <c r="B513" s="90" t="s">
        <v>3040</v>
      </c>
      <c r="C513" s="90" t="s">
        <v>3041</v>
      </c>
    </row>
    <row r="514" spans="1:3" x14ac:dyDescent="0.15">
      <c r="A514" s="90" t="s">
        <v>2518</v>
      </c>
      <c r="B514" s="90" t="s">
        <v>3042</v>
      </c>
      <c r="C514" s="90" t="s">
        <v>3043</v>
      </c>
    </row>
    <row r="515" spans="1:3" x14ac:dyDescent="0.15">
      <c r="A515" s="90" t="s">
        <v>2518</v>
      </c>
      <c r="B515" s="90" t="s">
        <v>3044</v>
      </c>
      <c r="C515" s="90" t="s">
        <v>3045</v>
      </c>
    </row>
    <row r="516" spans="1:3" x14ac:dyDescent="0.15">
      <c r="A516" s="90" t="s">
        <v>2518</v>
      </c>
      <c r="B516" s="90" t="s">
        <v>2518</v>
      </c>
      <c r="C516" s="90" t="s">
        <v>2519</v>
      </c>
    </row>
    <row r="517" spans="1:3" x14ac:dyDescent="0.15">
      <c r="A517" s="90" t="s">
        <v>2518</v>
      </c>
      <c r="B517" s="90" t="s">
        <v>2520</v>
      </c>
      <c r="C517" s="90" t="s">
        <v>2521</v>
      </c>
    </row>
    <row r="518" spans="1:3" x14ac:dyDescent="0.15">
      <c r="A518" s="90" t="s">
        <v>2518</v>
      </c>
      <c r="B518" s="90" t="s">
        <v>3046</v>
      </c>
      <c r="C518" s="90" t="s">
        <v>3047</v>
      </c>
    </row>
    <row r="519" spans="1:3" x14ac:dyDescent="0.15">
      <c r="A519" s="90" t="s">
        <v>2525</v>
      </c>
      <c r="B519" s="90" t="s">
        <v>3048</v>
      </c>
      <c r="C519" s="90" t="s">
        <v>3049</v>
      </c>
    </row>
    <row r="520" spans="1:3" x14ac:dyDescent="0.15">
      <c r="A520" s="90" t="s">
        <v>2525</v>
      </c>
      <c r="B520" s="90" t="s">
        <v>2527</v>
      </c>
      <c r="C520" s="90" t="s">
        <v>2528</v>
      </c>
    </row>
    <row r="521" spans="1:3" x14ac:dyDescent="0.15">
      <c r="A521" s="90" t="s">
        <v>2525</v>
      </c>
      <c r="B521" s="90" t="s">
        <v>2535</v>
      </c>
      <c r="C521" s="90" t="s">
        <v>2536</v>
      </c>
    </row>
    <row r="522" spans="1:3" x14ac:dyDescent="0.15">
      <c r="A522" s="90" t="s">
        <v>2525</v>
      </c>
      <c r="B522" s="90" t="s">
        <v>3050</v>
      </c>
      <c r="C522" s="90" t="s">
        <v>3051</v>
      </c>
    </row>
    <row r="523" spans="1:3" x14ac:dyDescent="0.15">
      <c r="A523" s="90" t="s">
        <v>2525</v>
      </c>
      <c r="B523" s="90" t="s">
        <v>2539</v>
      </c>
      <c r="C523" s="90" t="s">
        <v>2540</v>
      </c>
    </row>
    <row r="524" spans="1:3" x14ac:dyDescent="0.15">
      <c r="A524" s="90" t="s">
        <v>2525</v>
      </c>
      <c r="B524" s="90" t="s">
        <v>2548</v>
      </c>
      <c r="C524" s="90" t="s">
        <v>2549</v>
      </c>
    </row>
    <row r="525" spans="1:3" x14ac:dyDescent="0.15">
      <c r="A525" s="90" t="s">
        <v>2525</v>
      </c>
      <c r="B525" s="90" t="s">
        <v>3052</v>
      </c>
      <c r="C525" s="90" t="s">
        <v>3053</v>
      </c>
    </row>
    <row r="526" spans="1:3" x14ac:dyDescent="0.15">
      <c r="A526" s="90" t="s">
        <v>2525</v>
      </c>
      <c r="B526" s="90" t="s">
        <v>3054</v>
      </c>
      <c r="C526" s="90" t="s">
        <v>3055</v>
      </c>
    </row>
    <row r="527" spans="1:3" x14ac:dyDescent="0.15">
      <c r="A527" s="90" t="s">
        <v>2525</v>
      </c>
      <c r="B527" s="90" t="s">
        <v>2842</v>
      </c>
      <c r="C527" s="90" t="s">
        <v>3056</v>
      </c>
    </row>
    <row r="528" spans="1:3" x14ac:dyDescent="0.15">
      <c r="A528" s="90" t="s">
        <v>2525</v>
      </c>
      <c r="B528" s="90" t="s">
        <v>2550</v>
      </c>
      <c r="C528" s="90" t="s">
        <v>2551</v>
      </c>
    </row>
    <row r="529" spans="1:3" x14ac:dyDescent="0.15">
      <c r="A529" s="90" t="s">
        <v>2525</v>
      </c>
      <c r="B529" s="90" t="s">
        <v>2554</v>
      </c>
      <c r="C529" s="90" t="s">
        <v>2555</v>
      </c>
    </row>
    <row r="530" spans="1:3" x14ac:dyDescent="0.15">
      <c r="A530" s="90" t="s">
        <v>2525</v>
      </c>
      <c r="B530" s="90" t="s">
        <v>2558</v>
      </c>
      <c r="C530" s="90" t="s">
        <v>2559</v>
      </c>
    </row>
    <row r="531" spans="1:3" x14ac:dyDescent="0.15">
      <c r="A531" s="90" t="s">
        <v>2525</v>
      </c>
      <c r="B531" s="90" t="s">
        <v>2562</v>
      </c>
      <c r="C531" s="90" t="s">
        <v>2563</v>
      </c>
    </row>
    <row r="532" spans="1:3" x14ac:dyDescent="0.15">
      <c r="A532" s="90" t="s">
        <v>2525</v>
      </c>
      <c r="B532" s="90" t="s">
        <v>2525</v>
      </c>
      <c r="C532" s="90" t="s">
        <v>2526</v>
      </c>
    </row>
    <row r="533" spans="1:3" x14ac:dyDescent="0.15">
      <c r="A533" s="90" t="s">
        <v>2564</v>
      </c>
      <c r="B533" s="90" t="s">
        <v>2566</v>
      </c>
      <c r="C533" s="90" t="s">
        <v>2567</v>
      </c>
    </row>
    <row r="534" spans="1:3" x14ac:dyDescent="0.15">
      <c r="A534" s="90" t="s">
        <v>2564</v>
      </c>
      <c r="B534" s="90" t="s">
        <v>2571</v>
      </c>
      <c r="C534" s="90" t="s">
        <v>2572</v>
      </c>
    </row>
    <row r="535" spans="1:3" x14ac:dyDescent="0.15">
      <c r="A535" s="90" t="s">
        <v>2564</v>
      </c>
      <c r="B535" s="90" t="s">
        <v>3057</v>
      </c>
      <c r="C535" s="90" t="s">
        <v>3058</v>
      </c>
    </row>
    <row r="536" spans="1:3" x14ac:dyDescent="0.15">
      <c r="A536" s="90" t="s">
        <v>2564</v>
      </c>
      <c r="B536" s="90" t="s">
        <v>2573</v>
      </c>
      <c r="C536" s="90" t="s">
        <v>2574</v>
      </c>
    </row>
    <row r="537" spans="1:3" x14ac:dyDescent="0.15">
      <c r="A537" s="90" t="s">
        <v>2564</v>
      </c>
      <c r="B537" s="90" t="s">
        <v>2582</v>
      </c>
      <c r="C537" s="90" t="s">
        <v>2583</v>
      </c>
    </row>
    <row r="538" spans="1:3" x14ac:dyDescent="0.15">
      <c r="A538" s="90" t="s">
        <v>2564</v>
      </c>
      <c r="B538" s="90" t="s">
        <v>2589</v>
      </c>
      <c r="C538" s="90" t="s">
        <v>2590</v>
      </c>
    </row>
    <row r="539" spans="1:3" x14ac:dyDescent="0.15">
      <c r="A539" s="90" t="s">
        <v>2564</v>
      </c>
      <c r="B539" s="90" t="s">
        <v>3059</v>
      </c>
      <c r="C539" s="90" t="s">
        <v>3060</v>
      </c>
    </row>
    <row r="540" spans="1:3" x14ac:dyDescent="0.15">
      <c r="A540" s="90" t="s">
        <v>2564</v>
      </c>
      <c r="B540" s="90" t="s">
        <v>2591</v>
      </c>
      <c r="C540" s="90" t="s">
        <v>2592</v>
      </c>
    </row>
    <row r="541" spans="1:3" x14ac:dyDescent="0.15">
      <c r="A541" s="90" t="s">
        <v>2564</v>
      </c>
      <c r="B541" s="90" t="s">
        <v>2593</v>
      </c>
      <c r="C541" s="90" t="s">
        <v>2594</v>
      </c>
    </row>
    <row r="542" spans="1:3" x14ac:dyDescent="0.15">
      <c r="A542" s="90" t="s">
        <v>2564</v>
      </c>
      <c r="B542" s="90" t="s">
        <v>2597</v>
      </c>
      <c r="C542" s="90" t="s">
        <v>2598</v>
      </c>
    </row>
    <row r="543" spans="1:3" x14ac:dyDescent="0.15">
      <c r="A543" s="90" t="s">
        <v>2564</v>
      </c>
      <c r="B543" s="90" t="s">
        <v>2564</v>
      </c>
      <c r="C543" s="90" t="s">
        <v>2565</v>
      </c>
    </row>
    <row r="544" spans="1:3" x14ac:dyDescent="0.15">
      <c r="A544" s="90" t="s">
        <v>2599</v>
      </c>
      <c r="B544" s="90" t="s">
        <v>2003</v>
      </c>
      <c r="C544" s="90" t="s">
        <v>2601</v>
      </c>
    </row>
    <row r="545" spans="1:3" x14ac:dyDescent="0.15">
      <c r="A545" s="90" t="s">
        <v>2599</v>
      </c>
      <c r="B545" s="90" t="s">
        <v>1648</v>
      </c>
      <c r="C545" s="90" t="s">
        <v>2605</v>
      </c>
    </row>
    <row r="546" spans="1:3" x14ac:dyDescent="0.15">
      <c r="A546" s="90" t="s">
        <v>2599</v>
      </c>
      <c r="B546" s="90" t="s">
        <v>2608</v>
      </c>
      <c r="C546" s="90" t="s">
        <v>2609</v>
      </c>
    </row>
    <row r="547" spans="1:3" x14ac:dyDescent="0.15">
      <c r="A547" s="90" t="s">
        <v>2599</v>
      </c>
      <c r="B547" s="90" t="s">
        <v>2612</v>
      </c>
      <c r="C547" s="90" t="s">
        <v>2613</v>
      </c>
    </row>
    <row r="548" spans="1:3" x14ac:dyDescent="0.15">
      <c r="A548" s="90" t="s">
        <v>2599</v>
      </c>
      <c r="B548" s="90" t="s">
        <v>2616</v>
      </c>
      <c r="C548" s="90" t="s">
        <v>2617</v>
      </c>
    </row>
    <row r="549" spans="1:3" x14ac:dyDescent="0.15">
      <c r="A549" s="90" t="s">
        <v>2599</v>
      </c>
      <c r="B549" s="90" t="s">
        <v>2620</v>
      </c>
      <c r="C549" s="90" t="s">
        <v>2621</v>
      </c>
    </row>
    <row r="550" spans="1:3" x14ac:dyDescent="0.15">
      <c r="A550" s="90" t="s">
        <v>2599</v>
      </c>
      <c r="B550" s="90" t="s">
        <v>2599</v>
      </c>
      <c r="C550" s="90" t="s">
        <v>2600</v>
      </c>
    </row>
    <row r="551" spans="1:3" x14ac:dyDescent="0.15">
      <c r="A551" s="90" t="s">
        <v>2599</v>
      </c>
      <c r="B551" s="90" t="s">
        <v>2628</v>
      </c>
      <c r="C551" s="90" t="s">
        <v>2629</v>
      </c>
    </row>
    <row r="552" spans="1:3" x14ac:dyDescent="0.15">
      <c r="A552" s="90" t="s">
        <v>2630</v>
      </c>
      <c r="B552" s="90" t="s">
        <v>2632</v>
      </c>
      <c r="C552" s="90" t="s">
        <v>2633</v>
      </c>
    </row>
    <row r="553" spans="1:3" x14ac:dyDescent="0.15">
      <c r="A553" s="90" t="s">
        <v>2630</v>
      </c>
      <c r="B553" s="90" t="s">
        <v>2638</v>
      </c>
      <c r="C553" s="90" t="s">
        <v>2639</v>
      </c>
    </row>
    <row r="554" spans="1:3" x14ac:dyDescent="0.15">
      <c r="A554" s="90" t="s">
        <v>2630</v>
      </c>
      <c r="B554" s="90" t="s">
        <v>2642</v>
      </c>
      <c r="C554" s="90" t="s">
        <v>2643</v>
      </c>
    </row>
    <row r="555" spans="1:3" x14ac:dyDescent="0.15">
      <c r="A555" s="90" t="s">
        <v>2630</v>
      </c>
      <c r="B555" s="90" t="s">
        <v>2646</v>
      </c>
      <c r="C555" s="90" t="s">
        <v>2647</v>
      </c>
    </row>
    <row r="556" spans="1:3" x14ac:dyDescent="0.15">
      <c r="A556" s="90" t="s">
        <v>2630</v>
      </c>
      <c r="B556" s="90" t="s">
        <v>2648</v>
      </c>
      <c r="C556" s="90" t="s">
        <v>2649</v>
      </c>
    </row>
    <row r="557" spans="1:3" x14ac:dyDescent="0.15">
      <c r="A557" s="90" t="s">
        <v>2630</v>
      </c>
      <c r="B557" s="90" t="s">
        <v>2650</v>
      </c>
      <c r="C557" s="90" t="s">
        <v>2651</v>
      </c>
    </row>
    <row r="558" spans="1:3" x14ac:dyDescent="0.15">
      <c r="A558" s="90" t="s">
        <v>2630</v>
      </c>
      <c r="B558" s="90" t="s">
        <v>2654</v>
      </c>
      <c r="C558" s="90" t="s">
        <v>2655</v>
      </c>
    </row>
    <row r="559" spans="1:3" x14ac:dyDescent="0.15">
      <c r="A559" s="90" t="s">
        <v>2630</v>
      </c>
      <c r="B559" s="90" t="s">
        <v>2630</v>
      </c>
      <c r="C559" s="90" t="s">
        <v>2631</v>
      </c>
    </row>
    <row r="560" spans="1:3" x14ac:dyDescent="0.15">
      <c r="A560" s="90" t="s">
        <v>2630</v>
      </c>
      <c r="B560" s="90" t="s">
        <v>2656</v>
      </c>
      <c r="C560" s="90" t="s">
        <v>2657</v>
      </c>
    </row>
    <row r="561" spans="1:3" x14ac:dyDescent="0.15">
      <c r="A561" s="90" t="s">
        <v>2668</v>
      </c>
      <c r="B561" s="90" t="s">
        <v>2668</v>
      </c>
      <c r="C561" s="90" t="s">
        <v>2669</v>
      </c>
    </row>
    <row r="562" spans="1:3" x14ac:dyDescent="0.15">
      <c r="A562" s="90" t="s">
        <v>2668</v>
      </c>
      <c r="B562" s="90" t="s">
        <v>3061</v>
      </c>
      <c r="C562" s="90" t="s">
        <v>3062</v>
      </c>
    </row>
    <row r="563" spans="1:3" x14ac:dyDescent="0.15">
      <c r="A563" s="90" t="s">
        <v>2668</v>
      </c>
      <c r="B563" s="90" t="s">
        <v>2670</v>
      </c>
      <c r="C563" s="90" t="s">
        <v>2671</v>
      </c>
    </row>
    <row r="564" spans="1:3" x14ac:dyDescent="0.15">
      <c r="A564" s="90" t="s">
        <v>2668</v>
      </c>
      <c r="B564" s="90" t="s">
        <v>2672</v>
      </c>
      <c r="C564" s="90" t="s">
        <v>2673</v>
      </c>
    </row>
    <row r="565" spans="1:3" x14ac:dyDescent="0.15">
      <c r="A565" s="90" t="s">
        <v>2668</v>
      </c>
      <c r="B565" s="90" t="s">
        <v>3063</v>
      </c>
      <c r="C565" s="90" t="s">
        <v>3064</v>
      </c>
    </row>
    <row r="566" spans="1:3" x14ac:dyDescent="0.15">
      <c r="A566" s="90" t="s">
        <v>2668</v>
      </c>
      <c r="B566" s="90" t="s">
        <v>2674</v>
      </c>
      <c r="C566" s="90" t="s">
        <v>2675</v>
      </c>
    </row>
    <row r="567" spans="1:3" x14ac:dyDescent="0.15">
      <c r="A567" s="90" t="s">
        <v>2668</v>
      </c>
      <c r="B567" s="90" t="s">
        <v>3065</v>
      </c>
      <c r="C567" s="90" t="s">
        <v>3066</v>
      </c>
    </row>
    <row r="568" spans="1:3" x14ac:dyDescent="0.15">
      <c r="A568" s="90" t="s">
        <v>2668</v>
      </c>
      <c r="B568" s="90" t="s">
        <v>2676</v>
      </c>
      <c r="C568" s="90" t="s">
        <v>2677</v>
      </c>
    </row>
    <row r="569" spans="1:3" x14ac:dyDescent="0.15">
      <c r="A569" s="90" t="s">
        <v>2668</v>
      </c>
      <c r="B569" s="90" t="s">
        <v>3067</v>
      </c>
      <c r="C569" s="90" t="s">
        <v>3068</v>
      </c>
    </row>
    <row r="570" spans="1:3" x14ac:dyDescent="0.15">
      <c r="A570" s="90" t="s">
        <v>2668</v>
      </c>
      <c r="B570" s="90" t="s">
        <v>2681</v>
      </c>
      <c r="C570" s="90" t="s">
        <v>2682</v>
      </c>
    </row>
    <row r="571" spans="1:3" x14ac:dyDescent="0.15">
      <c r="A571" s="90" t="s">
        <v>2668</v>
      </c>
      <c r="B571" s="90" t="s">
        <v>2683</v>
      </c>
      <c r="C571" s="90" t="s">
        <v>2684</v>
      </c>
    </row>
    <row r="572" spans="1:3" x14ac:dyDescent="0.15">
      <c r="A572" s="90" t="s">
        <v>2668</v>
      </c>
      <c r="B572" s="90" t="s">
        <v>3069</v>
      </c>
      <c r="C572" s="90" t="s">
        <v>3070</v>
      </c>
    </row>
    <row r="573" spans="1:3" x14ac:dyDescent="0.15">
      <c r="A573" s="90" t="s">
        <v>2668</v>
      </c>
      <c r="B573" s="90" t="s">
        <v>2685</v>
      </c>
      <c r="C573" s="90" t="s">
        <v>2686</v>
      </c>
    </row>
    <row r="574" spans="1:3" x14ac:dyDescent="0.15">
      <c r="A574" s="90" t="s">
        <v>2668</v>
      </c>
      <c r="B574" s="90" t="s">
        <v>2687</v>
      </c>
      <c r="C574" s="90" t="s">
        <v>2688</v>
      </c>
    </row>
    <row r="575" spans="1:3" x14ac:dyDescent="0.15">
      <c r="A575" s="90" t="s">
        <v>2668</v>
      </c>
      <c r="B575" s="90" t="s">
        <v>2689</v>
      </c>
      <c r="C575" s="90" t="s">
        <v>2690</v>
      </c>
    </row>
    <row r="576" spans="1:3" x14ac:dyDescent="0.15">
      <c r="A576" s="90" t="s">
        <v>2668</v>
      </c>
      <c r="B576" s="90" t="s">
        <v>2695</v>
      </c>
      <c r="C576" s="90" t="s">
        <v>2696</v>
      </c>
    </row>
    <row r="577" spans="1:3" x14ac:dyDescent="0.15">
      <c r="A577" s="90" t="s">
        <v>2668</v>
      </c>
      <c r="B577" s="90" t="s">
        <v>3071</v>
      </c>
      <c r="C577" s="90" t="s">
        <v>3072</v>
      </c>
    </row>
    <row r="578" spans="1:3" x14ac:dyDescent="0.15">
      <c r="A578" s="90" t="s">
        <v>2668</v>
      </c>
      <c r="B578" s="90" t="s">
        <v>3073</v>
      </c>
      <c r="C578" s="90" t="s">
        <v>3074</v>
      </c>
    </row>
    <row r="579" spans="1:3" x14ac:dyDescent="0.15">
      <c r="A579" s="90" t="s">
        <v>2668</v>
      </c>
      <c r="B579" s="90" t="s">
        <v>2697</v>
      </c>
      <c r="C579" s="90" t="s">
        <v>2698</v>
      </c>
    </row>
    <row r="580" spans="1:3" x14ac:dyDescent="0.15">
      <c r="A580" s="90" t="s">
        <v>2668</v>
      </c>
      <c r="B580" s="90" t="s">
        <v>2699</v>
      </c>
      <c r="C580" s="90" t="s">
        <v>2700</v>
      </c>
    </row>
    <row r="581" spans="1:3" x14ac:dyDescent="0.15">
      <c r="A581" s="90" t="s">
        <v>2668</v>
      </c>
      <c r="B581" s="90" t="s">
        <v>2701</v>
      </c>
      <c r="C581" s="90" t="s">
        <v>2702</v>
      </c>
    </row>
    <row r="582" spans="1:3" x14ac:dyDescent="0.15">
      <c r="A582" s="90" t="s">
        <v>2668</v>
      </c>
      <c r="B582" s="90" t="s">
        <v>2703</v>
      </c>
      <c r="C582" s="90" t="s">
        <v>2704</v>
      </c>
    </row>
    <row r="583" spans="1:3" x14ac:dyDescent="0.15">
      <c r="A583" s="90" t="s">
        <v>2668</v>
      </c>
      <c r="B583" s="90" t="s">
        <v>2708</v>
      </c>
      <c r="C583" s="90" t="s">
        <v>2709</v>
      </c>
    </row>
    <row r="584" spans="1:3" x14ac:dyDescent="0.15">
      <c r="A584" s="90" t="s">
        <v>2668</v>
      </c>
      <c r="B584" s="90" t="s">
        <v>3075</v>
      </c>
      <c r="C584" s="90" t="s">
        <v>3076</v>
      </c>
    </row>
  </sheetData>
  <phoneticPr fontId="8"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erlink" enableFormatConditionsCalculation="0">
    <tabColor indexed="47"/>
  </sheetPr>
  <dimension ref="A1"/>
  <sheetViews>
    <sheetView showGridLines="0" workbookViewId="0"/>
  </sheetViews>
  <sheetFormatPr defaultRowHeight="15" x14ac:dyDescent="0.25"/>
  <cols>
    <col min="1" max="16384" width="9.140625" style="91"/>
  </cols>
  <sheetData/>
  <sheetProtection formatColumns="0" formatRows="0"/>
  <phoneticPr fontId="22"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ange" enableFormatConditionsCalculation="0">
    <tabColor indexed="47"/>
  </sheetPr>
  <dimension ref="A1"/>
  <sheetViews>
    <sheetView showGridLines="0" workbookViewId="0"/>
  </sheetViews>
  <sheetFormatPr defaultRowHeight="11.25" x14ac:dyDescent="0.15"/>
  <cols>
    <col min="1" max="16384" width="9.140625" style="46"/>
  </cols>
  <sheetData/>
  <sheetProtection formatColumns="0" formatRows="0"/>
  <phoneticPr fontId="8"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itleSheetHeaders" enableFormatConditionsCalculation="0">
    <tabColor indexed="47"/>
  </sheetPr>
  <dimension ref="A1"/>
  <sheetViews>
    <sheetView showGridLines="0" workbookViewId="0"/>
  </sheetViews>
  <sheetFormatPr defaultRowHeight="11.25" x14ac:dyDescent="0.15"/>
  <cols>
    <col min="1" max="16384" width="9.140625" style="46"/>
  </cols>
  <sheetData/>
  <phoneticPr fontId="8"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ServiceModule" enableFormatConditionsCalculation="0">
    <tabColor indexed="47"/>
  </sheetPr>
  <dimension ref="A1"/>
  <sheetViews>
    <sheetView showGridLines="0" workbookViewId="0"/>
  </sheetViews>
  <sheetFormatPr defaultRowHeight="11.25" x14ac:dyDescent="0.15"/>
  <cols>
    <col min="1" max="16384" width="9.140625" style="46"/>
  </cols>
  <sheetData/>
  <phoneticPr fontId="8"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2:E10"/>
  <sheetViews>
    <sheetView showGridLines="0" topLeftCell="B1" workbookViewId="0"/>
  </sheetViews>
  <sheetFormatPr defaultColWidth="10.28515625" defaultRowHeight="11.25" x14ac:dyDescent="0.15"/>
  <cols>
    <col min="1" max="1" width="4.85546875" style="133" hidden="1" customWidth="1"/>
    <col min="2" max="2" width="34.42578125" style="194" customWidth="1"/>
    <col min="3" max="3" width="90.7109375" style="195" customWidth="1"/>
    <col min="4" max="4" width="29.85546875" style="196" customWidth="1"/>
    <col min="5" max="16384" width="10.28515625" style="133"/>
  </cols>
  <sheetData>
    <row r="2" spans="1:5" ht="24" customHeight="1" x14ac:dyDescent="0.15">
      <c r="A2" s="133" t="s">
        <v>710</v>
      </c>
      <c r="B2" s="198" t="s">
        <v>539</v>
      </c>
      <c r="C2" s="199" t="s">
        <v>540</v>
      </c>
      <c r="D2" s="200" t="s">
        <v>541</v>
      </c>
      <c r="E2" s="134"/>
    </row>
    <row r="3" spans="1:5" x14ac:dyDescent="0.15">
      <c r="B3" s="194" t="s">
        <v>717</v>
      </c>
      <c r="C3" s="195" t="s">
        <v>718</v>
      </c>
      <c r="D3" s="196" t="s">
        <v>719</v>
      </c>
    </row>
    <row r="4" spans="1:5" x14ac:dyDescent="0.15">
      <c r="B4" s="194" t="s">
        <v>720</v>
      </c>
      <c r="C4" s="195" t="s">
        <v>721</v>
      </c>
      <c r="D4" s="196" t="s">
        <v>719</v>
      </c>
    </row>
    <row r="5" spans="1:5" x14ac:dyDescent="0.15">
      <c r="B5" s="194" t="s">
        <v>3152</v>
      </c>
      <c r="C5" s="195" t="s">
        <v>718</v>
      </c>
      <c r="D5" s="196" t="s">
        <v>719</v>
      </c>
    </row>
    <row r="6" spans="1:5" x14ac:dyDescent="0.15">
      <c r="B6" s="194" t="s">
        <v>3153</v>
      </c>
      <c r="C6" s="195" t="s">
        <v>721</v>
      </c>
      <c r="D6" s="196" t="s">
        <v>719</v>
      </c>
    </row>
    <row r="7" spans="1:5" x14ac:dyDescent="0.15">
      <c r="B7" s="194" t="s">
        <v>3171</v>
      </c>
      <c r="C7" s="195" t="s">
        <v>718</v>
      </c>
      <c r="D7" s="196" t="s">
        <v>719</v>
      </c>
    </row>
    <row r="8" spans="1:5" x14ac:dyDescent="0.15">
      <c r="B8" s="194" t="s">
        <v>3172</v>
      </c>
      <c r="C8" s="195" t="s">
        <v>721</v>
      </c>
      <c r="D8" s="196" t="s">
        <v>719</v>
      </c>
    </row>
    <row r="9" spans="1:5" x14ac:dyDescent="0.15">
      <c r="B9" s="194" t="s">
        <v>3173</v>
      </c>
      <c r="C9" s="195" t="s">
        <v>718</v>
      </c>
      <c r="D9" s="196" t="s">
        <v>719</v>
      </c>
    </row>
    <row r="10" spans="1:5" x14ac:dyDescent="0.15">
      <c r="B10" s="194" t="s">
        <v>3173</v>
      </c>
      <c r="C10" s="195" t="s">
        <v>721</v>
      </c>
      <c r="D10" s="196" t="s">
        <v>719</v>
      </c>
    </row>
  </sheetData>
  <sheetProtection password="FA9C" sheet="1" objects="1" scenarios="1" formatColumns="0" formatRows="0" autoFilter="0"/>
  <phoneticPr fontId="11" type="noConversion"/>
  <pageMargins left="0.75" right="0.75" top="1" bottom="1" header="0.5" footer="0.5"/>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ommandButton" enableFormatConditionsCalculation="0">
    <tabColor indexed="47"/>
  </sheetPr>
  <dimension ref="A1"/>
  <sheetViews>
    <sheetView showGridLines="0" workbookViewId="0"/>
  </sheetViews>
  <sheetFormatPr defaultRowHeight="11.25" x14ac:dyDescent="0.15"/>
  <cols>
    <col min="1" max="16384" width="9.140625" style="46"/>
  </cols>
  <sheetData/>
  <phoneticPr fontId="8"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enableFormatConditionsCalculation="0">
    <tabColor indexed="47"/>
  </sheetPr>
  <dimension ref="A1"/>
  <sheetViews>
    <sheetView showGridLines="0" workbookViewId="0"/>
  </sheetViews>
  <sheetFormatPr defaultRowHeight="11.25" x14ac:dyDescent="0.15"/>
  <cols>
    <col min="1" max="16384" width="9.140625" style="46"/>
  </cols>
  <sheetData/>
  <phoneticPr fontId="8" type="noConversion"/>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lassifierValidate" enableFormatConditionsCalculation="0">
    <tabColor indexed="47"/>
  </sheetPr>
  <dimension ref="A1"/>
  <sheetViews>
    <sheetView showGridLines="0" workbookViewId="0"/>
  </sheetViews>
  <sheetFormatPr defaultRowHeight="11.25" x14ac:dyDescent="0.15"/>
  <cols>
    <col min="1" max="16384" width="9.140625" style="46"/>
  </cols>
  <sheetData/>
  <phoneticPr fontId="8" type="noConversion"/>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fo" enableFormatConditionsCalculation="0">
    <tabColor indexed="47"/>
  </sheetPr>
  <dimension ref="B2:B4"/>
  <sheetViews>
    <sheetView showGridLines="0" workbookViewId="0"/>
  </sheetViews>
  <sheetFormatPr defaultRowHeight="11.25" x14ac:dyDescent="0.15"/>
  <cols>
    <col min="1" max="1" width="9.140625" style="46"/>
    <col min="2" max="2" width="104.42578125" style="46" customWidth="1"/>
    <col min="3" max="16384" width="9.140625" style="46"/>
  </cols>
  <sheetData>
    <row r="2" spans="2:2" ht="12.75" x14ac:dyDescent="0.15">
      <c r="B2" s="137" t="s">
        <v>699</v>
      </c>
    </row>
    <row r="3" spans="2:2" ht="12.75" x14ac:dyDescent="0.15">
      <c r="B3" s="138" t="s">
        <v>636</v>
      </c>
    </row>
    <row r="4" spans="2:2" ht="12.75" x14ac:dyDescent="0.15">
      <c r="B4" s="137" t="s">
        <v>714</v>
      </c>
    </row>
  </sheetData>
  <phoneticPr fontId="8" type="noConversion"/>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enableFormatConditionsCalculation="0">
    <tabColor indexed="47"/>
  </sheetPr>
  <dimension ref="A1"/>
  <sheetViews>
    <sheetView showGridLines="0" workbookViewId="0"/>
  </sheetViews>
  <sheetFormatPr defaultRowHeight="11.25" x14ac:dyDescent="0.15"/>
  <cols>
    <col min="1" max="16384" width="9.140625" style="46"/>
  </cols>
  <sheetData/>
  <phoneticPr fontId="8" type="noConversion"/>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ateChoose" enableFormatConditionsCalculation="0">
    <tabColor indexed="47"/>
  </sheetPr>
  <dimension ref="A1"/>
  <sheetViews>
    <sheetView showGridLines="0" workbookViewId="0"/>
  </sheetViews>
  <sheetFormatPr defaultRowHeight="11.25" x14ac:dyDescent="0.15"/>
  <cols>
    <col min="1" max="16384" width="9.140625" style="46"/>
  </cols>
  <sheetData/>
  <phoneticPr fontId="8" type="noConversion"/>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DblClick" enableFormatConditionsCalculation="0">
    <tabColor indexed="47"/>
  </sheetPr>
  <dimension ref="A1"/>
  <sheetViews>
    <sheetView showGridLines="0" workbookViewId="0"/>
  </sheetViews>
  <sheetFormatPr defaultRowHeight="11.25" x14ac:dyDescent="0.15"/>
  <cols>
    <col min="1" max="16384" width="9.140625" style="46"/>
  </cols>
  <sheetData/>
  <phoneticPr fontId="8" type="noConversion"/>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gionSelectSub">
    <tabColor indexed="47"/>
  </sheetPr>
  <dimension ref="A1"/>
  <sheetViews>
    <sheetView showGridLines="0" workbookViewId="0"/>
  </sheetViews>
  <sheetFormatPr defaultRowHeight="11.25" x14ac:dyDescent="0.15"/>
  <sheetData/>
  <phoneticPr fontId="8"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workbookViewId="0"/>
  </sheetViews>
  <sheetFormatPr defaultRowHeight="11.25" x14ac:dyDescent="0.15"/>
  <sheetData/>
  <phoneticPr fontId="8"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MO">
    <tabColor indexed="47"/>
  </sheetPr>
  <dimension ref="A1"/>
  <sheetViews>
    <sheetView showGridLines="0" workbookViewId="0"/>
  </sheetViews>
  <sheetFormatPr defaultRowHeight="11.25" x14ac:dyDescent="0.15"/>
  <cols>
    <col min="1" max="16384" width="9.140625" style="46"/>
  </cols>
  <sheetData/>
  <phoneticPr fontId="8"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Main01" enableFormatConditionsCalculation="0">
    <tabColor indexed="31"/>
    <pageSetUpPr fitToPage="1"/>
  </sheetPr>
  <dimension ref="A1:AO75"/>
  <sheetViews>
    <sheetView showGridLines="0" topLeftCell="B25" workbookViewId="0">
      <selection activeCell="J37" sqref="J37"/>
    </sheetView>
  </sheetViews>
  <sheetFormatPr defaultRowHeight="11.25" x14ac:dyDescent="0.15"/>
  <cols>
    <col min="1" max="1" width="0" style="79" hidden="1" customWidth="1"/>
    <col min="2" max="2" width="1.7109375" style="79" customWidth="1"/>
    <col min="3" max="3" width="27.5703125" style="79" customWidth="1"/>
    <col min="4" max="4" width="18.140625" style="79" customWidth="1"/>
    <col min="5" max="5" width="5.85546875" style="79" customWidth="1"/>
    <col min="6" max="6" width="18.85546875" style="79" customWidth="1"/>
    <col min="7" max="7" width="5.28515625" style="79" customWidth="1"/>
    <col min="8" max="8" width="32.7109375" style="79" customWidth="1"/>
    <col min="9" max="10" width="16" style="79" customWidth="1"/>
    <col min="11" max="11" width="5" style="79" customWidth="1"/>
    <col min="12" max="16384" width="9.140625" style="79"/>
  </cols>
  <sheetData>
    <row r="1" spans="1:41" hidden="1" x14ac:dyDescent="0.15"/>
    <row r="2" spans="1:41" s="49" customFormat="1" hidden="1" x14ac:dyDescent="0.15">
      <c r="B2" s="163"/>
      <c r="C2" s="164"/>
      <c r="D2" s="164"/>
      <c r="E2" s="164"/>
      <c r="F2" s="164"/>
      <c r="G2" s="164"/>
      <c r="H2" s="164"/>
      <c r="I2" s="164"/>
      <c r="J2" s="164"/>
      <c r="K2" s="165"/>
    </row>
    <row r="3" spans="1:41" s="49" customFormat="1" x14ac:dyDescent="0.15">
      <c r="B3" s="141"/>
      <c r="C3" s="201"/>
      <c r="D3" s="201"/>
      <c r="E3" s="201"/>
      <c r="F3" s="201"/>
      <c r="G3" s="201"/>
      <c r="H3" s="201"/>
      <c r="I3" s="201"/>
      <c r="J3" s="202" t="str">
        <f>version</f>
        <v>Версия 1.0.1</v>
      </c>
      <c r="K3" s="203"/>
    </row>
    <row r="4" spans="1:41" s="49" customFormat="1" ht="20.100000000000001" customHeight="1" x14ac:dyDescent="0.15">
      <c r="A4" s="141"/>
      <c r="B4" s="204"/>
      <c r="C4" s="371" t="s">
        <v>531</v>
      </c>
      <c r="D4" s="371"/>
      <c r="E4" s="371"/>
      <c r="F4" s="371"/>
      <c r="G4" s="371"/>
      <c r="H4" s="371"/>
      <c r="I4" s="371"/>
      <c r="J4" s="371"/>
      <c r="K4" s="205"/>
      <c r="L4" s="141"/>
    </row>
    <row r="5" spans="1:41" s="49" customFormat="1" x14ac:dyDescent="0.15">
      <c r="B5" s="76"/>
      <c r="C5" s="206"/>
      <c r="D5" s="206"/>
      <c r="E5" s="206"/>
      <c r="F5" s="206"/>
      <c r="G5" s="206"/>
      <c r="H5" s="206"/>
      <c r="I5" s="206"/>
      <c r="J5" s="206"/>
      <c r="K5" s="206"/>
    </row>
    <row r="6" spans="1:41" s="73" customFormat="1" hidden="1" x14ac:dyDescent="0.15">
      <c r="A6" s="76"/>
      <c r="B6" s="382"/>
      <c r="C6" s="382"/>
      <c r="D6" s="382"/>
      <c r="E6" s="382"/>
      <c r="F6" s="382"/>
      <c r="G6" s="382"/>
      <c r="H6" s="382"/>
      <c r="I6" s="382"/>
      <c r="J6" s="382"/>
      <c r="K6" s="382"/>
      <c r="L6" s="81"/>
      <c r="M6" s="74"/>
      <c r="N6" s="74"/>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row>
    <row r="7" spans="1:41" s="73" customFormat="1" hidden="1" x14ac:dyDescent="0.15">
      <c r="B7" s="76"/>
      <c r="C7" s="206"/>
      <c r="D7" s="206"/>
      <c r="E7" s="206"/>
      <c r="F7" s="206"/>
      <c r="G7" s="206"/>
      <c r="H7" s="206"/>
      <c r="I7" s="206"/>
      <c r="J7" s="206"/>
      <c r="K7" s="206"/>
    </row>
    <row r="8" spans="1:41" s="73" customFormat="1" x14ac:dyDescent="0.15">
      <c r="A8" s="76"/>
      <c r="B8" s="76"/>
      <c r="C8" s="207"/>
      <c r="D8" s="206"/>
      <c r="E8" s="206"/>
      <c r="F8" s="78"/>
      <c r="G8" s="206"/>
      <c r="H8" s="206"/>
      <c r="I8" s="206"/>
      <c r="J8" s="206"/>
      <c r="K8" s="206"/>
      <c r="L8" s="76"/>
    </row>
    <row r="9" spans="1:41" s="73" customFormat="1" ht="20.100000000000001" customHeight="1" x14ac:dyDescent="0.15">
      <c r="A9" s="76"/>
      <c r="B9" s="76"/>
      <c r="C9" s="208" t="s">
        <v>709</v>
      </c>
      <c r="D9" s="383" t="s">
        <v>9</v>
      </c>
      <c r="E9" s="384"/>
      <c r="F9" s="385"/>
      <c r="G9" s="206"/>
      <c r="H9" s="386" t="s">
        <v>616</v>
      </c>
      <c r="I9" s="386"/>
      <c r="J9" s="386"/>
      <c r="K9" s="206"/>
      <c r="L9" s="76"/>
    </row>
    <row r="10" spans="1:41" s="73" customFormat="1" x14ac:dyDescent="0.15">
      <c r="A10" s="76"/>
      <c r="B10" s="76"/>
      <c r="C10" s="206"/>
      <c r="D10" s="206"/>
      <c r="E10" s="206"/>
      <c r="F10" s="206"/>
      <c r="G10" s="206"/>
      <c r="H10" s="386"/>
      <c r="I10" s="386"/>
      <c r="J10" s="386"/>
      <c r="K10" s="206"/>
      <c r="L10" s="76"/>
    </row>
    <row r="11" spans="1:41" s="73" customFormat="1" ht="22.5" customHeight="1" x14ac:dyDescent="0.15">
      <c r="A11" s="76"/>
      <c r="B11" s="76"/>
      <c r="C11" s="209"/>
      <c r="D11" s="387" t="s">
        <v>348</v>
      </c>
      <c r="E11" s="387"/>
      <c r="F11" s="387"/>
      <c r="G11" s="206"/>
      <c r="H11" s="386"/>
      <c r="I11" s="386"/>
      <c r="J11" s="386"/>
      <c r="K11" s="206"/>
      <c r="L11" s="76"/>
    </row>
    <row r="12" spans="1:41" s="73" customFormat="1" ht="20.100000000000001" customHeight="1" x14ac:dyDescent="0.15">
      <c r="A12" s="76"/>
      <c r="B12" s="76"/>
      <c r="C12" s="208" t="s">
        <v>349</v>
      </c>
      <c r="D12" s="388">
        <v>2014</v>
      </c>
      <c r="E12" s="388"/>
      <c r="F12" s="388"/>
      <c r="G12" s="206"/>
      <c r="H12" s="386"/>
      <c r="I12" s="386"/>
      <c r="J12" s="386"/>
      <c r="K12" s="206"/>
      <c r="L12" s="76"/>
    </row>
    <row r="13" spans="1:41" s="73" customFormat="1" ht="22.5" hidden="1" customHeight="1" x14ac:dyDescent="0.15">
      <c r="A13" s="76"/>
      <c r="B13" s="76"/>
      <c r="C13" s="208"/>
      <c r="D13" s="381"/>
      <c r="E13" s="381"/>
      <c r="F13" s="381"/>
      <c r="G13" s="206"/>
      <c r="H13" s="212"/>
      <c r="I13" s="212"/>
      <c r="J13" s="212"/>
      <c r="K13" s="206"/>
      <c r="L13" s="76"/>
    </row>
    <row r="14" spans="1:41" s="73" customFormat="1" ht="20.100000000000001" customHeight="1" x14ac:dyDescent="0.15">
      <c r="A14" s="76"/>
      <c r="B14" s="76"/>
      <c r="C14" s="208" t="s">
        <v>524</v>
      </c>
      <c r="D14" s="380" t="s">
        <v>3139</v>
      </c>
      <c r="E14" s="380"/>
      <c r="F14" s="380"/>
      <c r="G14" s="206"/>
      <c r="H14" s="212"/>
      <c r="I14" s="212"/>
      <c r="J14" s="212"/>
      <c r="K14" s="206"/>
      <c r="L14" s="76"/>
    </row>
    <row r="15" spans="1:41" s="73" customFormat="1" ht="12.75" customHeight="1" x14ac:dyDescent="0.15">
      <c r="A15" s="76"/>
      <c r="B15" s="76"/>
      <c r="C15" s="76"/>
      <c r="D15" s="76"/>
      <c r="E15" s="76"/>
      <c r="F15" s="76"/>
      <c r="G15" s="206"/>
      <c r="H15" s="206"/>
      <c r="I15" s="206"/>
      <c r="J15" s="206"/>
      <c r="K15" s="206"/>
      <c r="L15" s="76"/>
    </row>
    <row r="16" spans="1:41" s="73" customFormat="1" ht="20.100000000000001" customHeight="1" x14ac:dyDescent="0.15">
      <c r="A16" s="76"/>
      <c r="B16" s="76"/>
      <c r="C16" s="213" t="s">
        <v>93</v>
      </c>
      <c r="D16" s="377" t="s">
        <v>88</v>
      </c>
      <c r="E16" s="377"/>
      <c r="F16" s="377"/>
      <c r="G16" s="206"/>
      <c r="H16" s="206"/>
      <c r="I16" s="206"/>
      <c r="J16" s="206"/>
      <c r="K16" s="206"/>
      <c r="L16" s="76"/>
    </row>
    <row r="17" spans="1:14" s="73" customFormat="1" ht="22.5" hidden="1" customHeight="1" x14ac:dyDescent="0.15">
      <c r="A17" s="76"/>
      <c r="B17" s="76"/>
      <c r="C17" s="76"/>
      <c r="D17" s="76"/>
      <c r="E17" s="76"/>
      <c r="F17" s="76"/>
      <c r="G17" s="210"/>
      <c r="H17" s="206"/>
      <c r="I17" s="206"/>
      <c r="J17" s="206"/>
      <c r="K17" s="206"/>
      <c r="L17" s="78"/>
      <c r="N17" s="77"/>
    </row>
    <row r="18" spans="1:14" s="73" customFormat="1" ht="20.100000000000001" customHeight="1" x14ac:dyDescent="0.15">
      <c r="A18" s="76"/>
      <c r="B18" s="76"/>
      <c r="C18" s="76"/>
      <c r="D18" s="76"/>
      <c r="E18" s="76"/>
      <c r="F18" s="76"/>
      <c r="G18" s="210"/>
      <c r="H18" s="213" t="s">
        <v>91</v>
      </c>
      <c r="I18" s="376" t="s">
        <v>701</v>
      </c>
      <c r="J18" s="376"/>
      <c r="K18" s="206"/>
      <c r="L18" s="78"/>
      <c r="M18" s="77"/>
      <c r="N18" s="77"/>
    </row>
    <row r="19" spans="1:14" s="73" customFormat="1" ht="20.100000000000001" customHeight="1" x14ac:dyDescent="0.15">
      <c r="A19" s="76"/>
      <c r="B19" s="76"/>
      <c r="C19" s="209"/>
      <c r="D19" s="379"/>
      <c r="E19" s="379"/>
      <c r="F19" s="379"/>
      <c r="G19" s="206"/>
      <c r="H19" s="213" t="s">
        <v>525</v>
      </c>
      <c r="I19" s="378" t="s">
        <v>3139</v>
      </c>
      <c r="J19" s="378"/>
      <c r="K19" s="214"/>
      <c r="L19" s="78"/>
      <c r="M19" s="78"/>
      <c r="N19" s="78"/>
    </row>
    <row r="20" spans="1:14" s="73" customFormat="1" ht="22.5" customHeight="1" x14ac:dyDescent="0.15">
      <c r="A20" s="76"/>
      <c r="B20" s="76"/>
      <c r="C20" s="213" t="s">
        <v>652</v>
      </c>
      <c r="D20" s="376" t="s">
        <v>1644</v>
      </c>
      <c r="E20" s="376"/>
      <c r="F20" s="376"/>
      <c r="G20" s="215"/>
      <c r="H20" s="213" t="s">
        <v>664</v>
      </c>
      <c r="I20" s="374" t="s">
        <v>3150</v>
      </c>
      <c r="J20" s="375"/>
      <c r="K20" s="206"/>
      <c r="L20" s="78"/>
      <c r="M20" s="77"/>
      <c r="N20" s="77"/>
    </row>
    <row r="21" spans="1:14" s="73" customFormat="1" ht="20.100000000000001" hidden="1" customHeight="1" x14ac:dyDescent="0.15">
      <c r="A21" s="76"/>
      <c r="B21" s="76"/>
      <c r="C21" s="213" t="s">
        <v>711</v>
      </c>
      <c r="D21" s="394"/>
      <c r="E21" s="394"/>
      <c r="F21" s="394"/>
      <c r="G21" s="215"/>
      <c r="H21" s="392"/>
      <c r="I21" s="392"/>
      <c r="J21" s="392"/>
      <c r="K21" s="206"/>
      <c r="L21" s="76"/>
    </row>
    <row r="22" spans="1:14" s="73" customFormat="1" ht="22.5" customHeight="1" x14ac:dyDescent="0.15">
      <c r="A22" s="76"/>
      <c r="B22" s="76"/>
      <c r="C22" s="213" t="s">
        <v>266</v>
      </c>
      <c r="D22" s="376" t="s">
        <v>1645</v>
      </c>
      <c r="E22" s="376"/>
      <c r="F22" s="376"/>
      <c r="G22" s="209"/>
      <c r="H22" s="213" t="s">
        <v>357</v>
      </c>
      <c r="I22" s="393" t="s">
        <v>87</v>
      </c>
      <c r="J22" s="393"/>
      <c r="K22" s="210"/>
      <c r="L22" s="78"/>
      <c r="M22" s="77"/>
      <c r="N22" s="77"/>
    </row>
    <row r="23" spans="1:14" s="73" customFormat="1" ht="22.5" customHeight="1" x14ac:dyDescent="0.15">
      <c r="A23" s="76"/>
      <c r="B23" s="76"/>
      <c r="C23" s="213" t="s">
        <v>267</v>
      </c>
      <c r="D23" s="376" t="s">
        <v>1637</v>
      </c>
      <c r="E23" s="376"/>
      <c r="F23" s="376"/>
      <c r="G23" s="209"/>
      <c r="H23" s="213" t="str">
        <f>IF(god="","Указанный", god)&amp;" год является для организации"</f>
        <v>2014 год является для организации</v>
      </c>
      <c r="I23" s="393" t="s">
        <v>529</v>
      </c>
      <c r="J23" s="393"/>
      <c r="K23" s="210"/>
      <c r="L23" s="78"/>
      <c r="M23" s="77"/>
      <c r="N23" s="77"/>
    </row>
    <row r="24" spans="1:14" s="73" customFormat="1" ht="25.5" customHeight="1" x14ac:dyDescent="0.15">
      <c r="A24" s="76"/>
      <c r="B24" s="76"/>
      <c r="C24" s="213" t="s">
        <v>653</v>
      </c>
      <c r="D24" s="395" t="s">
        <v>3140</v>
      </c>
      <c r="E24" s="393"/>
      <c r="F24" s="393"/>
      <c r="G24" s="215"/>
      <c r="H24" s="213" t="s">
        <v>665</v>
      </c>
      <c r="I24" s="374" t="s">
        <v>3151</v>
      </c>
      <c r="J24" s="375"/>
      <c r="K24" s="206"/>
      <c r="L24" s="78"/>
      <c r="M24" s="77"/>
      <c r="N24" s="77"/>
    </row>
    <row r="25" spans="1:14" s="73" customFormat="1" ht="22.5" customHeight="1" x14ac:dyDescent="0.15">
      <c r="A25" s="76"/>
      <c r="B25" s="76"/>
      <c r="C25" s="213" t="s">
        <v>654</v>
      </c>
      <c r="D25" s="322" t="s">
        <v>3141</v>
      </c>
      <c r="E25" s="218" t="s">
        <v>92</v>
      </c>
      <c r="F25" s="322" t="s">
        <v>469</v>
      </c>
      <c r="G25" s="215"/>
      <c r="H25" s="213" t="s">
        <v>666</v>
      </c>
      <c r="I25" s="323" t="s">
        <v>3141</v>
      </c>
      <c r="J25" s="323" t="s">
        <v>469</v>
      </c>
      <c r="K25" s="206"/>
      <c r="L25" s="78"/>
      <c r="M25" s="77"/>
      <c r="N25" s="77"/>
    </row>
    <row r="26" spans="1:14" s="73" customFormat="1" ht="20.100000000000001" customHeight="1" x14ac:dyDescent="0.15">
      <c r="A26" s="76"/>
      <c r="B26" s="76"/>
      <c r="C26" s="213" t="s">
        <v>97</v>
      </c>
      <c r="D26" s="393" t="s">
        <v>95</v>
      </c>
      <c r="E26" s="393"/>
      <c r="F26" s="393"/>
      <c r="G26" s="215"/>
      <c r="H26" s="213" t="s">
        <v>667</v>
      </c>
      <c r="I26" s="376" t="s">
        <v>3142</v>
      </c>
      <c r="J26" s="376"/>
      <c r="K26" s="210"/>
      <c r="L26" s="78"/>
      <c r="M26" s="77"/>
      <c r="N26" s="77"/>
    </row>
    <row r="27" spans="1:14" s="73" customFormat="1" x14ac:dyDescent="0.15">
      <c r="A27" s="76"/>
      <c r="B27" s="76"/>
      <c r="C27" s="210"/>
      <c r="D27" s="210"/>
      <c r="E27" s="210"/>
      <c r="F27" s="210"/>
      <c r="G27" s="210"/>
      <c r="H27" s="210"/>
      <c r="I27" s="210"/>
      <c r="J27" s="210"/>
      <c r="K27" s="210"/>
      <c r="L27" s="78"/>
      <c r="M27" s="77"/>
      <c r="N27" s="77"/>
    </row>
    <row r="28" spans="1:14" s="73" customFormat="1" ht="35.25" customHeight="1" x14ac:dyDescent="0.15">
      <c r="A28" s="76"/>
      <c r="B28" s="76"/>
      <c r="C28" s="209"/>
      <c r="D28" s="209"/>
      <c r="E28" s="209"/>
      <c r="F28" s="209"/>
      <c r="G28" s="209"/>
      <c r="H28" s="209"/>
      <c r="I28" s="397" t="s">
        <v>275</v>
      </c>
      <c r="J28" s="397"/>
      <c r="K28" s="209"/>
      <c r="L28" s="76"/>
    </row>
    <row r="29" spans="1:14" s="73" customFormat="1" ht="33.950000000000003" customHeight="1" x14ac:dyDescent="0.15">
      <c r="A29" s="76"/>
      <c r="B29" s="76"/>
      <c r="C29" s="209"/>
      <c r="D29" s="390" t="s">
        <v>3138</v>
      </c>
      <c r="E29" s="390"/>
      <c r="F29" s="390"/>
      <c r="G29" s="209"/>
      <c r="H29" s="209"/>
      <c r="I29" s="209"/>
      <c r="J29" s="209"/>
      <c r="K29" s="209"/>
      <c r="L29" s="76"/>
    </row>
    <row r="30" spans="1:14" s="73" customFormat="1" ht="20.100000000000001" customHeight="1" x14ac:dyDescent="0.15">
      <c r="A30" s="76"/>
      <c r="B30" s="76"/>
      <c r="C30" s="219" t="s">
        <v>274</v>
      </c>
      <c r="D30" s="380" t="s">
        <v>1631</v>
      </c>
      <c r="E30" s="380"/>
      <c r="F30" s="380"/>
      <c r="G30" s="209"/>
      <c r="H30" s="209"/>
      <c r="I30" s="209"/>
      <c r="J30" s="209"/>
      <c r="K30" s="387"/>
      <c r="L30" s="76"/>
    </row>
    <row r="31" spans="1:14" s="73" customFormat="1" ht="2.25" hidden="1" customHeight="1" x14ac:dyDescent="0.15">
      <c r="A31" s="76"/>
      <c r="B31" s="76"/>
      <c r="C31" s="210"/>
      <c r="D31" s="210"/>
      <c r="E31" s="210"/>
      <c r="F31" s="210"/>
      <c r="G31" s="209"/>
      <c r="H31" s="210"/>
      <c r="I31" s="206"/>
      <c r="J31" s="206"/>
      <c r="K31" s="387"/>
      <c r="L31" s="76"/>
    </row>
    <row r="32" spans="1:14" s="73" customFormat="1" ht="20.100000000000001" customHeight="1" x14ac:dyDescent="0.15">
      <c r="A32" s="76"/>
      <c r="B32" s="76"/>
      <c r="C32" s="219" t="s">
        <v>273</v>
      </c>
      <c r="D32" s="380" t="s">
        <v>1640</v>
      </c>
      <c r="E32" s="380"/>
      <c r="F32" s="380"/>
      <c r="G32" s="206"/>
      <c r="H32" s="209"/>
      <c r="I32" s="209"/>
      <c r="J32" s="209"/>
      <c r="K32" s="387"/>
      <c r="L32" s="76"/>
    </row>
    <row r="33" spans="1:12" s="73" customFormat="1" ht="2.25" hidden="1" customHeight="1" x14ac:dyDescent="0.15">
      <c r="A33" s="76"/>
      <c r="B33" s="76"/>
      <c r="C33" s="210"/>
      <c r="D33" s="206"/>
      <c r="E33" s="206"/>
      <c r="F33" s="206"/>
      <c r="G33" s="206"/>
      <c r="H33" s="210"/>
      <c r="I33" s="206"/>
      <c r="J33" s="206"/>
      <c r="K33" s="210"/>
      <c r="L33" s="76"/>
    </row>
    <row r="34" spans="1:12" s="73" customFormat="1" ht="20.100000000000001" customHeight="1" x14ac:dyDescent="0.15">
      <c r="A34" s="76"/>
      <c r="B34" s="76"/>
      <c r="C34" s="219" t="s">
        <v>90</v>
      </c>
      <c r="D34" s="396" t="s">
        <v>1641</v>
      </c>
      <c r="E34" s="396"/>
      <c r="F34" s="396"/>
      <c r="G34" s="206"/>
      <c r="H34" s="220"/>
      <c r="I34" s="221"/>
      <c r="J34" s="221"/>
      <c r="K34" s="210"/>
      <c r="L34" s="76"/>
    </row>
    <row r="35" spans="1:12" s="73" customFormat="1" ht="20.100000000000001" customHeight="1" x14ac:dyDescent="0.15">
      <c r="A35" s="76"/>
      <c r="B35" s="76"/>
      <c r="C35" s="206"/>
      <c r="D35" s="212"/>
      <c r="E35" s="212"/>
      <c r="F35" s="212"/>
      <c r="G35" s="212"/>
      <c r="H35" s="210"/>
      <c r="I35" s="206"/>
      <c r="J35" s="206"/>
      <c r="K35" s="206"/>
      <c r="L35" s="76"/>
    </row>
    <row r="36" spans="1:12" ht="15.75" customHeight="1" x14ac:dyDescent="0.15">
      <c r="A36" s="97"/>
      <c r="B36" s="76"/>
      <c r="C36" s="146"/>
      <c r="D36" s="373" t="s">
        <v>350</v>
      </c>
      <c r="E36" s="373"/>
      <c r="F36" s="373"/>
      <c r="G36" s="142"/>
      <c r="H36" s="97"/>
      <c r="I36" s="97"/>
      <c r="J36" s="97"/>
      <c r="K36" s="140"/>
      <c r="L36" s="97"/>
    </row>
    <row r="37" spans="1:12" ht="32.25" customHeight="1" x14ac:dyDescent="0.15">
      <c r="A37" s="97"/>
      <c r="B37" s="97"/>
      <c r="C37" s="144" t="s">
        <v>655</v>
      </c>
      <c r="D37" s="372" t="s">
        <v>3143</v>
      </c>
      <c r="E37" s="372"/>
      <c r="F37" s="372"/>
      <c r="G37" s="142"/>
      <c r="H37" s="97"/>
      <c r="I37" s="97"/>
      <c r="J37" s="97"/>
      <c r="K37" s="140"/>
      <c r="L37" s="97"/>
    </row>
    <row r="38" spans="1:12" ht="25.5" customHeight="1" x14ac:dyDescent="0.15">
      <c r="A38" s="97"/>
      <c r="B38" s="97"/>
      <c r="C38" s="144" t="s">
        <v>656</v>
      </c>
      <c r="D38" s="372" t="s">
        <v>3144</v>
      </c>
      <c r="E38" s="372"/>
      <c r="F38" s="372"/>
      <c r="G38" s="142"/>
      <c r="H38" s="97"/>
      <c r="I38" s="97"/>
      <c r="J38" s="97"/>
      <c r="K38" s="140"/>
      <c r="L38" s="97"/>
    </row>
    <row r="39" spans="1:12" ht="15.75" hidden="1" customHeight="1" x14ac:dyDescent="0.15">
      <c r="A39" s="97"/>
      <c r="B39" s="97"/>
      <c r="C39" s="145"/>
      <c r="D39" s="146"/>
      <c r="E39" s="146"/>
      <c r="F39" s="146"/>
      <c r="G39" s="142"/>
      <c r="H39" s="97"/>
      <c r="I39" s="97"/>
      <c r="J39" s="97"/>
      <c r="K39" s="140"/>
      <c r="L39" s="97"/>
    </row>
    <row r="40" spans="1:12" ht="16.5" customHeight="1" x14ac:dyDescent="0.15">
      <c r="A40" s="97"/>
      <c r="B40" s="97"/>
      <c r="C40" s="146"/>
      <c r="D40" s="373" t="s">
        <v>272</v>
      </c>
      <c r="E40" s="373"/>
      <c r="F40" s="373"/>
      <c r="G40" s="142"/>
      <c r="H40" s="97"/>
      <c r="I40" s="97"/>
      <c r="J40" s="97"/>
      <c r="K40" s="140"/>
      <c r="L40" s="97"/>
    </row>
    <row r="41" spans="1:12" ht="20.100000000000001" customHeight="1" x14ac:dyDescent="0.15">
      <c r="A41" s="97"/>
      <c r="B41" s="97"/>
      <c r="C41" s="144" t="s">
        <v>657</v>
      </c>
      <c r="D41" s="372" t="s">
        <v>3145</v>
      </c>
      <c r="E41" s="372"/>
      <c r="F41" s="372"/>
      <c r="G41" s="142"/>
      <c r="H41" s="142"/>
      <c r="I41" s="142"/>
      <c r="J41" s="142"/>
      <c r="K41" s="140"/>
      <c r="L41" s="97"/>
    </row>
    <row r="42" spans="1:12" ht="20.100000000000001" customHeight="1" x14ac:dyDescent="0.15">
      <c r="A42" s="97"/>
      <c r="B42" s="97"/>
      <c r="C42" s="144" t="s">
        <v>658</v>
      </c>
      <c r="D42" s="372" t="s">
        <v>3146</v>
      </c>
      <c r="E42" s="372"/>
      <c r="F42" s="372"/>
      <c r="G42" s="142"/>
      <c r="H42" s="140"/>
      <c r="I42" s="140"/>
      <c r="J42" s="140"/>
      <c r="K42" s="140"/>
      <c r="L42" s="97"/>
    </row>
    <row r="43" spans="1:12" ht="15.75" hidden="1" customHeight="1" x14ac:dyDescent="0.15">
      <c r="A43" s="97"/>
      <c r="B43" s="97"/>
      <c r="C43" s="145"/>
      <c r="D43" s="146"/>
      <c r="E43" s="146"/>
      <c r="F43" s="146"/>
      <c r="G43" s="142"/>
      <c r="H43" s="140"/>
      <c r="I43" s="140"/>
      <c r="J43" s="140"/>
      <c r="K43" s="140"/>
      <c r="L43" s="97"/>
    </row>
    <row r="44" spans="1:12" ht="15.75" customHeight="1" x14ac:dyDescent="0.15">
      <c r="A44" s="97"/>
      <c r="B44" s="97"/>
      <c r="C44" s="146"/>
      <c r="D44" s="373" t="s">
        <v>94</v>
      </c>
      <c r="E44" s="373"/>
      <c r="F44" s="373"/>
      <c r="G44" s="142"/>
      <c r="H44" s="140"/>
      <c r="I44" s="140"/>
      <c r="J44" s="140"/>
      <c r="K44" s="140"/>
      <c r="L44" s="97"/>
    </row>
    <row r="45" spans="1:12" ht="20.100000000000001" customHeight="1" x14ac:dyDescent="0.15">
      <c r="A45" s="97"/>
      <c r="B45" s="97"/>
      <c r="C45" s="144" t="s">
        <v>657</v>
      </c>
      <c r="D45" s="372" t="s">
        <v>3147</v>
      </c>
      <c r="E45" s="372"/>
      <c r="F45" s="372"/>
      <c r="G45" s="142"/>
      <c r="H45" s="140"/>
      <c r="I45" s="140"/>
      <c r="J45" s="140"/>
      <c r="K45" s="140"/>
      <c r="L45" s="97"/>
    </row>
    <row r="46" spans="1:12" ht="20.100000000000001" customHeight="1" x14ac:dyDescent="0.15">
      <c r="A46" s="97"/>
      <c r="B46" s="97"/>
      <c r="C46" s="144" t="s">
        <v>658</v>
      </c>
      <c r="D46" s="372" t="s">
        <v>3146</v>
      </c>
      <c r="E46" s="372"/>
      <c r="F46" s="372"/>
      <c r="G46" s="142"/>
      <c r="H46" s="140"/>
      <c r="I46" s="140"/>
      <c r="J46" s="140"/>
      <c r="K46" s="140"/>
      <c r="L46" s="97"/>
    </row>
    <row r="47" spans="1:12" ht="15.75" hidden="1" customHeight="1" x14ac:dyDescent="0.15">
      <c r="A47" s="97"/>
      <c r="B47" s="97"/>
      <c r="C47" s="145"/>
      <c r="D47" s="146"/>
      <c r="E47" s="146"/>
      <c r="F47" s="146"/>
      <c r="G47" s="142"/>
      <c r="H47" s="142"/>
      <c r="I47" s="142"/>
      <c r="J47" s="142"/>
      <c r="K47" s="140"/>
      <c r="L47" s="97"/>
    </row>
    <row r="48" spans="1:12" ht="26.1" customHeight="1" x14ac:dyDescent="0.15">
      <c r="A48" s="97"/>
      <c r="B48" s="97"/>
      <c r="C48" s="146"/>
      <c r="D48" s="373" t="s">
        <v>651</v>
      </c>
      <c r="E48" s="373"/>
      <c r="F48" s="373"/>
      <c r="G48" s="142"/>
      <c r="H48" s="142"/>
      <c r="I48" s="142"/>
      <c r="J48" s="142"/>
      <c r="K48" s="140"/>
      <c r="L48" s="97"/>
    </row>
    <row r="49" spans="1:12" ht="20.100000000000001" customHeight="1" x14ac:dyDescent="0.15">
      <c r="A49" s="97"/>
      <c r="B49" s="97"/>
      <c r="C49" s="147" t="s">
        <v>657</v>
      </c>
      <c r="D49" s="372" t="s">
        <v>3147</v>
      </c>
      <c r="E49" s="372"/>
      <c r="F49" s="372"/>
      <c r="G49" s="142"/>
      <c r="H49" s="142"/>
      <c r="I49" s="142"/>
      <c r="J49" s="142"/>
      <c r="K49" s="140"/>
      <c r="L49" s="97"/>
    </row>
    <row r="50" spans="1:12" ht="20.100000000000001" customHeight="1" x14ac:dyDescent="0.15">
      <c r="A50" s="97"/>
      <c r="B50" s="97"/>
      <c r="C50" s="147" t="s">
        <v>659</v>
      </c>
      <c r="D50" s="372" t="s">
        <v>3148</v>
      </c>
      <c r="E50" s="372"/>
      <c r="F50" s="372"/>
      <c r="G50" s="142"/>
      <c r="H50" s="142"/>
      <c r="I50" s="142"/>
      <c r="J50" s="142"/>
      <c r="K50" s="140"/>
      <c r="L50" s="97"/>
    </row>
    <row r="51" spans="1:12" ht="20.100000000000001" customHeight="1" x14ac:dyDescent="0.15">
      <c r="A51" s="97"/>
      <c r="B51" s="97"/>
      <c r="C51" s="147" t="s">
        <v>658</v>
      </c>
      <c r="D51" s="372" t="s">
        <v>3146</v>
      </c>
      <c r="E51" s="372"/>
      <c r="F51" s="372"/>
      <c r="G51" s="142"/>
      <c r="H51" s="142"/>
      <c r="I51" s="142"/>
      <c r="J51" s="142"/>
      <c r="K51" s="140"/>
      <c r="L51" s="97"/>
    </row>
    <row r="52" spans="1:12" ht="20.100000000000001" customHeight="1" x14ac:dyDescent="0.15">
      <c r="A52" s="97"/>
      <c r="B52" s="97"/>
      <c r="C52" s="147" t="s">
        <v>660</v>
      </c>
      <c r="D52" s="372" t="s">
        <v>3149</v>
      </c>
      <c r="E52" s="372"/>
      <c r="F52" s="372"/>
      <c r="G52" s="142"/>
      <c r="H52" s="142"/>
      <c r="I52" s="142"/>
      <c r="J52" s="142"/>
      <c r="K52" s="140"/>
      <c r="L52" s="97"/>
    </row>
    <row r="53" spans="1:12" ht="15.75" customHeight="1" x14ac:dyDescent="0.15">
      <c r="A53" s="97"/>
      <c r="B53" s="97"/>
      <c r="C53" s="145"/>
      <c r="D53" s="146"/>
      <c r="E53" s="146"/>
      <c r="F53" s="146"/>
      <c r="G53" s="142"/>
      <c r="H53" s="142"/>
      <c r="I53" s="142"/>
      <c r="J53" s="142"/>
      <c r="K53" s="140"/>
      <c r="L53" s="97"/>
    </row>
    <row r="54" spans="1:12" x14ac:dyDescent="0.15">
      <c r="A54" s="97"/>
      <c r="B54" s="97"/>
      <c r="C54" s="142"/>
      <c r="D54" s="391"/>
      <c r="E54" s="391"/>
      <c r="F54" s="391"/>
      <c r="G54" s="142"/>
      <c r="H54" s="139"/>
      <c r="I54" s="222"/>
      <c r="J54" s="222"/>
      <c r="K54" s="140"/>
      <c r="L54" s="97"/>
    </row>
    <row r="55" spans="1:12" x14ac:dyDescent="0.15">
      <c r="A55" s="97"/>
      <c r="B55" s="97"/>
      <c r="C55" s="142"/>
      <c r="D55" s="143"/>
      <c r="E55" s="139"/>
      <c r="F55" s="139"/>
      <c r="G55" s="139"/>
      <c r="H55" s="139"/>
      <c r="I55" s="140"/>
      <c r="J55" s="140"/>
      <c r="K55" s="140"/>
      <c r="L55" s="97"/>
    </row>
    <row r="56" spans="1:12" x14ac:dyDescent="0.15">
      <c r="B56" s="97"/>
      <c r="C56" s="389"/>
      <c r="D56" s="389"/>
      <c r="E56" s="389"/>
      <c r="F56" s="389"/>
      <c r="G56" s="389"/>
      <c r="H56" s="389"/>
      <c r="I56" s="389"/>
      <c r="J56" s="389"/>
      <c r="K56" s="139"/>
    </row>
    <row r="57" spans="1:12" ht="12.75" customHeight="1" x14ac:dyDescent="0.15">
      <c r="C57" s="80"/>
      <c r="D57" s="80"/>
      <c r="E57" s="80"/>
      <c r="F57" s="80"/>
      <c r="G57" s="80"/>
      <c r="H57" s="80"/>
      <c r="I57" s="80"/>
      <c r="J57" s="80"/>
      <c r="K57" s="80"/>
      <c r="L57" s="80"/>
    </row>
    <row r="58" spans="1:12" ht="12.75" customHeight="1" x14ac:dyDescent="0.15">
      <c r="C58" s="80"/>
      <c r="D58" s="80"/>
      <c r="E58" s="80"/>
      <c r="F58" s="80"/>
      <c r="G58" s="80"/>
      <c r="H58" s="80"/>
      <c r="I58" s="80"/>
      <c r="J58" s="80"/>
      <c r="K58" s="80"/>
      <c r="L58" s="80"/>
    </row>
    <row r="59" spans="1:12" ht="12.75" customHeight="1" x14ac:dyDescent="0.15">
      <c r="C59" s="80"/>
      <c r="D59" s="80"/>
      <c r="E59" s="80"/>
      <c r="F59" s="80"/>
      <c r="G59" s="80"/>
      <c r="H59" s="80"/>
      <c r="I59" s="80"/>
      <c r="J59" s="80"/>
      <c r="K59" s="80"/>
      <c r="L59" s="80"/>
    </row>
    <row r="60" spans="1:12" ht="12.75" customHeight="1" x14ac:dyDescent="0.15">
      <c r="C60" s="80"/>
      <c r="D60" s="80"/>
      <c r="E60" s="80"/>
      <c r="F60" s="80"/>
      <c r="G60" s="80"/>
      <c r="H60" s="80"/>
      <c r="I60" s="80"/>
      <c r="J60" s="80"/>
      <c r="K60" s="80"/>
      <c r="L60" s="80"/>
    </row>
    <row r="61" spans="1:12" ht="12.75" customHeight="1" x14ac:dyDescent="0.15">
      <c r="C61" s="80"/>
      <c r="D61" s="80"/>
      <c r="E61" s="80"/>
      <c r="F61" s="80"/>
      <c r="G61" s="80"/>
      <c r="H61" s="80"/>
      <c r="I61" s="80"/>
      <c r="J61" s="80"/>
      <c r="K61" s="80"/>
      <c r="L61" s="80"/>
    </row>
    <row r="62" spans="1:12" ht="12.75" customHeight="1" x14ac:dyDescent="0.15">
      <c r="C62" s="80"/>
      <c r="D62" s="80"/>
      <c r="E62" s="80"/>
      <c r="F62" s="80"/>
      <c r="G62" s="80"/>
      <c r="H62" s="80"/>
      <c r="I62" s="80"/>
      <c r="J62" s="80"/>
      <c r="K62" s="80"/>
      <c r="L62" s="80"/>
    </row>
    <row r="63" spans="1:12" ht="12.75" customHeight="1" x14ac:dyDescent="0.15">
      <c r="C63" s="80"/>
      <c r="D63" s="80"/>
      <c r="E63" s="80"/>
      <c r="F63" s="80"/>
      <c r="G63" s="80"/>
      <c r="H63" s="80"/>
      <c r="I63" s="80"/>
      <c r="J63" s="80"/>
      <c r="K63" s="80"/>
      <c r="L63" s="80"/>
    </row>
    <row r="64" spans="1:12" ht="12.75" customHeight="1" x14ac:dyDescent="0.15">
      <c r="C64" s="80"/>
      <c r="D64" s="80"/>
      <c r="E64" s="80"/>
      <c r="F64" s="80"/>
      <c r="G64" s="80"/>
      <c r="H64" s="80"/>
      <c r="I64" s="80"/>
      <c r="J64" s="80"/>
      <c r="K64" s="80"/>
      <c r="L64" s="80"/>
    </row>
    <row r="65" spans="3:12" ht="12.75" customHeight="1" x14ac:dyDescent="0.15">
      <c r="C65" s="80"/>
      <c r="D65" s="80"/>
      <c r="E65" s="80"/>
      <c r="F65" s="80"/>
      <c r="G65" s="80"/>
      <c r="H65" s="80"/>
      <c r="I65" s="80"/>
      <c r="J65" s="80"/>
      <c r="K65" s="80"/>
      <c r="L65" s="80"/>
    </row>
    <row r="66" spans="3:12" ht="12.75" customHeight="1" x14ac:dyDescent="0.15">
      <c r="C66" s="80"/>
      <c r="D66" s="80"/>
      <c r="E66" s="80"/>
      <c r="F66" s="80"/>
      <c r="G66" s="80"/>
      <c r="H66" s="80"/>
      <c r="I66" s="80"/>
      <c r="J66" s="80"/>
      <c r="K66" s="80"/>
      <c r="L66" s="80"/>
    </row>
    <row r="67" spans="3:12" ht="12.75" customHeight="1" x14ac:dyDescent="0.15">
      <c r="C67" s="80"/>
      <c r="D67" s="80"/>
      <c r="E67" s="80"/>
      <c r="F67" s="80"/>
      <c r="G67" s="80"/>
      <c r="H67" s="80"/>
      <c r="I67" s="80"/>
      <c r="J67" s="80"/>
      <c r="K67" s="80"/>
      <c r="L67" s="80"/>
    </row>
    <row r="68" spans="3:12" ht="12.75" customHeight="1" x14ac:dyDescent="0.15">
      <c r="C68" s="80"/>
      <c r="D68" s="80"/>
      <c r="E68" s="80"/>
      <c r="F68" s="80"/>
      <c r="G68" s="80"/>
      <c r="H68" s="80"/>
      <c r="I68" s="80"/>
      <c r="J68" s="80"/>
      <c r="K68" s="80"/>
      <c r="L68" s="80"/>
    </row>
    <row r="69" spans="3:12" ht="12.75" customHeight="1" x14ac:dyDescent="0.15">
      <c r="C69" s="80"/>
      <c r="D69" s="80"/>
      <c r="E69" s="80"/>
      <c r="F69" s="80"/>
      <c r="G69" s="80"/>
      <c r="H69" s="80"/>
      <c r="I69" s="80"/>
      <c r="J69" s="80"/>
      <c r="K69" s="80"/>
      <c r="L69" s="80"/>
    </row>
    <row r="70" spans="3:12" ht="12.75" customHeight="1" x14ac:dyDescent="0.15">
      <c r="C70" s="80"/>
      <c r="D70" s="80"/>
      <c r="E70" s="80"/>
      <c r="F70" s="80"/>
      <c r="G70" s="80"/>
      <c r="H70" s="80"/>
      <c r="I70" s="80"/>
      <c r="J70" s="80"/>
      <c r="K70" s="80"/>
      <c r="L70" s="80"/>
    </row>
    <row r="71" spans="3:12" ht="12.75" customHeight="1" x14ac:dyDescent="0.15">
      <c r="C71" s="80"/>
      <c r="D71" s="80"/>
      <c r="E71" s="80"/>
      <c r="F71" s="80"/>
      <c r="G71" s="80"/>
      <c r="H71" s="80"/>
      <c r="I71" s="80"/>
      <c r="J71" s="80"/>
      <c r="K71" s="80"/>
      <c r="L71" s="80"/>
    </row>
    <row r="72" spans="3:12" ht="12.75" customHeight="1" x14ac:dyDescent="0.15">
      <c r="C72" s="80"/>
      <c r="D72" s="80"/>
      <c r="E72" s="80"/>
      <c r="F72" s="80"/>
      <c r="G72" s="80"/>
      <c r="H72" s="80"/>
      <c r="I72" s="80"/>
      <c r="J72" s="80"/>
      <c r="K72" s="80"/>
      <c r="L72" s="80"/>
    </row>
    <row r="73" spans="3:12" ht="12.75" customHeight="1" x14ac:dyDescent="0.15">
      <c r="C73" s="80"/>
      <c r="D73" s="80"/>
      <c r="E73" s="80"/>
      <c r="F73" s="80"/>
      <c r="G73" s="80"/>
      <c r="H73" s="80"/>
      <c r="I73" s="80"/>
      <c r="J73" s="80"/>
      <c r="K73" s="80"/>
      <c r="L73" s="80"/>
    </row>
    <row r="74" spans="3:12" ht="12.75" customHeight="1" x14ac:dyDescent="0.15">
      <c r="C74" s="80"/>
      <c r="D74" s="80"/>
      <c r="E74" s="80"/>
      <c r="F74" s="80"/>
      <c r="G74" s="80"/>
      <c r="H74" s="80"/>
      <c r="I74" s="80"/>
      <c r="J74" s="80"/>
      <c r="K74" s="80"/>
      <c r="L74" s="80"/>
    </row>
    <row r="75" spans="3:12" ht="13.5" customHeight="1" x14ac:dyDescent="0.15"/>
  </sheetData>
  <sheetProtection password="FA9C" sheet="1" objects="1" scenarios="1" formatColumns="0" formatRows="0"/>
  <mergeCells count="46">
    <mergeCell ref="K30:K32"/>
    <mergeCell ref="D38:F38"/>
    <mergeCell ref="D24:F24"/>
    <mergeCell ref="D30:F30"/>
    <mergeCell ref="D26:F26"/>
    <mergeCell ref="D34:F34"/>
    <mergeCell ref="D37:F37"/>
    <mergeCell ref="I28:J28"/>
    <mergeCell ref="I23:J23"/>
    <mergeCell ref="D22:F22"/>
    <mergeCell ref="D21:F21"/>
    <mergeCell ref="D32:F32"/>
    <mergeCell ref="D45:F45"/>
    <mergeCell ref="D23:F23"/>
    <mergeCell ref="D12:F12"/>
    <mergeCell ref="C56:J56"/>
    <mergeCell ref="I24:J24"/>
    <mergeCell ref="D46:F46"/>
    <mergeCell ref="D48:F48"/>
    <mergeCell ref="D49:F49"/>
    <mergeCell ref="D42:F42"/>
    <mergeCell ref="D29:F29"/>
    <mergeCell ref="D54:F54"/>
    <mergeCell ref="D50:F50"/>
    <mergeCell ref="D51:F51"/>
    <mergeCell ref="D52:F52"/>
    <mergeCell ref="H21:J21"/>
    <mergeCell ref="I26:J26"/>
    <mergeCell ref="D44:F44"/>
    <mergeCell ref="I22:J22"/>
    <mergeCell ref="C4:J4"/>
    <mergeCell ref="D41:F41"/>
    <mergeCell ref="D36:F36"/>
    <mergeCell ref="D40:F40"/>
    <mergeCell ref="I20:J20"/>
    <mergeCell ref="I18:J18"/>
    <mergeCell ref="D16:F16"/>
    <mergeCell ref="D20:F20"/>
    <mergeCell ref="I19:J19"/>
    <mergeCell ref="D19:F19"/>
    <mergeCell ref="D14:F14"/>
    <mergeCell ref="D13:F13"/>
    <mergeCell ref="B6:K6"/>
    <mergeCell ref="D9:F9"/>
    <mergeCell ref="H9:J12"/>
    <mergeCell ref="D11:F11"/>
  </mergeCells>
  <phoneticPr fontId="8" type="noConversion"/>
  <dataValidations xWindow="435" yWindow="615" count="53">
    <dataValidation type="list" allowBlank="1" showInputMessage="1" showErrorMessage="1" errorTitle="Выбор муниципального района" error="Выберите наименование муниципального района из списка" sqref="D30:F30">
      <formula1>MR_LIST</formula1>
    </dataValidation>
    <dataValidation allowBlank="1" sqref="G20:G21 D22:D23 D20"/>
    <dataValidation type="list" allowBlank="1" showInputMessage="1" showErrorMessage="1" error="Выберите значение из списка" prompt="Выберите значение из списка" sqref="D26:F26">
      <formula1>money</formula1>
    </dataValidation>
    <dataValidation type="list" allowBlank="1" showInputMessage="1" showErrorMessage="1" error="Выберите значение из списка" prompt="Выберите значение из списка" sqref="D16:F16 I22">
      <formula1>logic</formula1>
    </dataValidation>
    <dataValidation type="list" allowBlank="1" showInputMessage="1" showErrorMessage="1" error="Выберите значение из списка" prompt="Выберите значение из списка" sqref="I23:J23">
      <formula1>org_operates</formula1>
    </dataValidation>
    <dataValidation type="list" allowBlank="1" showInputMessage="1" showErrorMessage="1" errorTitle="Ошибка" error="Выберите значение из списка" prompt="Выберите значение из списка" sqref="D12">
      <formula1>YEAR</formula1>
    </dataValidation>
    <dataValidation type="list" allowBlank="1" showInputMessage="1" showErrorMessage="1" errorTitle="Ошибка" error="Выберите значение из списка" prompt="Выберите значение из списка" sqref="E12">
      <formula1>YEAR</formula1>
    </dataValidation>
    <dataValidation type="list" allowBlank="1" showInputMessage="1" showErrorMessage="1" errorTitle="Ошибка" error="Выберите значение из списка" prompt="Выберите значение из списка" sqref="F12">
      <formula1>YEAR</formula1>
    </dataValidation>
    <dataValidation type="textLength" operator="lessThanOrEqual" allowBlank="1" showInputMessage="1" showErrorMessage="1" errorTitle="Ошибка" error="Допускается ввод не более 900 символов!" sqref="I20">
      <formula1>900</formula1>
    </dataValidation>
    <dataValidation type="textLength" operator="lessThanOrEqual" allowBlank="1" showInputMessage="1" showErrorMessage="1" errorTitle="Ошибка" error="Допускается ввод не более 900 символов!" sqref="J20">
      <formula1>900</formula1>
    </dataValidation>
    <dataValidation type="textLength" operator="lessThanOrEqual" allowBlank="1" showInputMessage="1" showErrorMessage="1" errorTitle="Ошибка" error="Допускается ввод не более 900 символов!" sqref="I24">
      <formula1>900</formula1>
    </dataValidation>
    <dataValidation type="textLength" operator="lessThanOrEqual" allowBlank="1" showInputMessage="1" showErrorMessage="1" errorTitle="Ошибка" error="Допускается ввод не более 900 символов!" sqref="J24">
      <formula1>900</formula1>
    </dataValidation>
    <dataValidation type="textLength" operator="lessThanOrEqual" allowBlank="1" showInputMessage="1" showErrorMessage="1" errorTitle="Ошибка" error="Допускается ввод не более 900 символов!" sqref="I25">
      <formula1>900</formula1>
    </dataValidation>
    <dataValidation type="textLength" operator="lessThanOrEqual" allowBlank="1" showInputMessage="1" showErrorMessage="1" errorTitle="Ошибка" error="Допускается ввод не более 900 символов!" sqref="J25">
      <formula1>900</formula1>
    </dataValidation>
    <dataValidation type="textLength" operator="lessThanOrEqual" allowBlank="1" showInputMessage="1" showErrorMessage="1" errorTitle="Ошибка" error="Допускается ввод не более 900 символов!" sqref="D37">
      <formula1>900</formula1>
    </dataValidation>
    <dataValidation type="textLength" operator="lessThanOrEqual" allowBlank="1" showInputMessage="1" showErrorMessage="1" errorTitle="Ошибка" error="Допускается ввод не более 900 символов!" sqref="E37">
      <formula1>900</formula1>
    </dataValidation>
    <dataValidation type="textLength" operator="lessThanOrEqual" allowBlank="1" showInputMessage="1" showErrorMessage="1" errorTitle="Ошибка" error="Допускается ввод не более 900 символов!" sqref="F37">
      <formula1>900</formula1>
    </dataValidation>
    <dataValidation type="textLength" operator="lessThanOrEqual" allowBlank="1" showInputMessage="1" showErrorMessage="1" errorTitle="Ошибка" error="Допускается ввод не более 900 символов!" sqref="D38">
      <formula1>900</formula1>
    </dataValidation>
    <dataValidation type="textLength" operator="lessThanOrEqual" allowBlank="1" showInputMessage="1" showErrorMessage="1" errorTitle="Ошибка" error="Допускается ввод не более 900 символов!" sqref="E38">
      <formula1>900</formula1>
    </dataValidation>
    <dataValidation type="textLength" operator="lessThanOrEqual" allowBlank="1" showInputMessage="1" showErrorMessage="1" errorTitle="Ошибка" error="Допускается ввод не более 900 символов!" sqref="F38">
      <formula1>900</formula1>
    </dataValidation>
    <dataValidation type="textLength" operator="lessThanOrEqual" allowBlank="1" showInputMessage="1" showErrorMessage="1" errorTitle="Ошибка" error="Допускается ввод не более 900 символов!" sqref="D41">
      <formula1>900</formula1>
    </dataValidation>
    <dataValidation type="textLength" operator="lessThanOrEqual" allowBlank="1" showInputMessage="1" showErrorMessage="1" errorTitle="Ошибка" error="Допускается ввод не более 900 символов!" sqref="E41">
      <formula1>900</formula1>
    </dataValidation>
    <dataValidation type="textLength" operator="lessThanOrEqual" allowBlank="1" showInputMessage="1" showErrorMessage="1" errorTitle="Ошибка" error="Допускается ввод не более 900 символов!" sqref="F41">
      <formula1>900</formula1>
    </dataValidation>
    <dataValidation type="textLength" operator="lessThanOrEqual" allowBlank="1" showInputMessage="1" showErrorMessage="1" errorTitle="Ошибка" error="Допускается ввод не более 900 символов!" sqref="D42">
      <formula1>900</formula1>
    </dataValidation>
    <dataValidation type="textLength" operator="lessThanOrEqual" allowBlank="1" showInputMessage="1" showErrorMessage="1" errorTitle="Ошибка" error="Допускается ввод не более 900 символов!" sqref="E42">
      <formula1>900</formula1>
    </dataValidation>
    <dataValidation type="textLength" operator="lessThanOrEqual" allowBlank="1" showInputMessage="1" showErrorMessage="1" errorTitle="Ошибка" error="Допускается ввод не более 900 символов!" sqref="F42">
      <formula1>900</formula1>
    </dataValidation>
    <dataValidation type="textLength" operator="lessThanOrEqual" allowBlank="1" showInputMessage="1" showErrorMessage="1" errorTitle="Ошибка" error="Допускается ввод не более 900 символов!" sqref="D45">
      <formula1>900</formula1>
    </dataValidation>
    <dataValidation type="textLength" operator="lessThanOrEqual" allowBlank="1" showInputMessage="1" showErrorMessage="1" errorTitle="Ошибка" error="Допускается ввод не более 900 символов!" sqref="E45">
      <formula1>900</formula1>
    </dataValidation>
    <dataValidation type="textLength" operator="lessThanOrEqual" allowBlank="1" showInputMessage="1" showErrorMessage="1" errorTitle="Ошибка" error="Допускается ввод не более 900 символов!" sqref="F45">
      <formula1>900</formula1>
    </dataValidation>
    <dataValidation type="textLength" operator="lessThanOrEqual" allowBlank="1" showInputMessage="1" showErrorMessage="1" errorTitle="Ошибка" error="Допускается ввод не более 900 символов!" sqref="D46">
      <formula1>900</formula1>
    </dataValidation>
    <dataValidation type="textLength" operator="lessThanOrEqual" allowBlank="1" showInputMessage="1" showErrorMessage="1" errorTitle="Ошибка" error="Допускается ввод не более 900 символов!" sqref="E46">
      <formula1>900</formula1>
    </dataValidation>
    <dataValidation type="textLength" operator="lessThanOrEqual" allowBlank="1" showInputMessage="1" showErrorMessage="1" errorTitle="Ошибка" error="Допускается ввод не более 900 символов!" sqref="F46">
      <formula1>900</formula1>
    </dataValidation>
    <dataValidation type="textLength" operator="lessThanOrEqual" allowBlank="1" showInputMessage="1" showErrorMessage="1" errorTitle="Ошибка" error="Допускается ввод не более 900 символов!" sqref="D49">
      <formula1>900</formula1>
    </dataValidation>
    <dataValidation type="textLength" operator="lessThanOrEqual" allowBlank="1" showInputMessage="1" showErrorMessage="1" errorTitle="Ошибка" error="Допускается ввод не более 900 символов!" sqref="E49">
      <formula1>900</formula1>
    </dataValidation>
    <dataValidation type="textLength" operator="lessThanOrEqual" allowBlank="1" showInputMessage="1" showErrorMessage="1" errorTitle="Ошибка" error="Допускается ввод не более 900 символов!" sqref="F49">
      <formula1>900</formula1>
    </dataValidation>
    <dataValidation type="textLength" operator="lessThanOrEqual" allowBlank="1" showInputMessage="1" showErrorMessage="1" errorTitle="Ошибка" error="Допускается ввод не более 900 символов!" sqref="D50">
      <formula1>900</formula1>
    </dataValidation>
    <dataValidation type="textLength" operator="lessThanOrEqual" allowBlank="1" showInputMessage="1" showErrorMessage="1" errorTitle="Ошибка" error="Допускается ввод не более 900 символов!" sqref="E50">
      <formula1>900</formula1>
    </dataValidation>
    <dataValidation type="textLength" operator="lessThanOrEqual" allowBlank="1" showInputMessage="1" showErrorMessage="1" errorTitle="Ошибка" error="Допускается ввод не более 900 символов!" sqref="F50">
      <formula1>900</formula1>
    </dataValidation>
    <dataValidation type="textLength" operator="lessThanOrEqual" allowBlank="1" showInputMessage="1" showErrorMessage="1" errorTitle="Ошибка" error="Допускается ввод не более 900 символов!" sqref="D51">
      <formula1>900</formula1>
    </dataValidation>
    <dataValidation type="textLength" operator="lessThanOrEqual" allowBlank="1" showInputMessage="1" showErrorMessage="1" errorTitle="Ошибка" error="Допускается ввод не более 900 символов!" sqref="E51">
      <formula1>900</formula1>
    </dataValidation>
    <dataValidation type="textLength" operator="lessThanOrEqual" allowBlank="1" showInputMessage="1" showErrorMessage="1" errorTitle="Ошибка" error="Допускается ввод не более 900 символов!" sqref="F51">
      <formula1>900</formula1>
    </dataValidation>
    <dataValidation type="textLength" operator="lessThanOrEqual" allowBlank="1" showInputMessage="1" showErrorMessage="1" errorTitle="Ошибка" error="Допускается ввод не более 900 символов!" sqref="D52">
      <formula1>900</formula1>
    </dataValidation>
    <dataValidation type="textLength" operator="lessThanOrEqual" allowBlank="1" showInputMessage="1" showErrorMessage="1" errorTitle="Ошибка" error="Допускается ввод не более 900 символов!" sqref="E52">
      <formula1>900</formula1>
    </dataValidation>
    <dataValidation type="textLength" operator="lessThanOrEqual" allowBlank="1" showInputMessage="1" showErrorMessage="1" errorTitle="Ошибка" error="Допускается ввод не более 900 символов!" sqref="F52">
      <formula1>900</formula1>
    </dataValidation>
    <dataValidation type="textLength" operator="lessThanOrEqual" allowBlank="1" showInputMessage="1" showErrorMessage="1" errorTitle="Ошибка" error="Допускается ввод не более 900 символов!" sqref="D24">
      <formula1>900</formula1>
    </dataValidation>
    <dataValidation type="textLength" operator="lessThanOrEqual" allowBlank="1" showInputMessage="1" showErrorMessage="1" errorTitle="Ошибка" error="Допускается ввод не более 900 символов!" sqref="E24">
      <formula1>900</formula1>
    </dataValidation>
    <dataValidation type="textLength" operator="lessThanOrEqual" allowBlank="1" showInputMessage="1" showErrorMessage="1" errorTitle="Ошибка" error="Допускается ввод не более 900 символов!" sqref="F24">
      <formula1>900</formula1>
    </dataValidation>
    <dataValidation type="textLength" operator="lessThanOrEqual" allowBlank="1" showInputMessage="1" showErrorMessage="1" errorTitle="Ошибка" error="Допускается ввод не более 900 символов!" sqref="D25">
      <formula1>900</formula1>
    </dataValidation>
    <dataValidation type="textLength" operator="lessThanOrEqual" allowBlank="1" showInputMessage="1" showErrorMessage="1" errorTitle="Ошибка" error="Допускается ввод не более 900 символов!" sqref="F25">
      <formula1>900</formula1>
    </dataValidation>
    <dataValidation type="textLength" operator="lessThanOrEqual" allowBlank="1" showInputMessage="1" showErrorMessage="1" errorTitle="Ошибка" error="Допускается ввод не более 900 символов!" sqref="D21">
      <formula1>900</formula1>
    </dataValidation>
    <dataValidation type="textLength" operator="lessThanOrEqual" allowBlank="1" showInputMessage="1" showErrorMessage="1" errorTitle="Ошибка" error="Допускается ввод не более 900 символов!" sqref="E21">
      <formula1>900</formula1>
    </dataValidation>
    <dataValidation type="textLength" operator="lessThanOrEqual" allowBlank="1" showInputMessage="1" showErrorMessage="1" errorTitle="Ошибка" error="Допускается ввод не более 900 символов!" sqref="F21">
      <formula1>900</formula1>
    </dataValidation>
    <dataValidation type="list" showInputMessage="1" showErrorMessage="1" errorTitle="Выбор муниципального образования" error="Выберите наименование муниципального образования из списка" prompt="Выберите значение из списка" sqref="D32:F32">
      <formula1>MO_LIST_27</formula1>
    </dataValidation>
  </dataValidations>
  <printOptions horizontalCentered="1"/>
  <pageMargins left="0.24000000000000002" right="0.24000000000000002" top="0.24000000000000002" bottom="0.24000000000000002" header="0.24000000000000002" footer="0.24000000000000002"/>
  <pageSetup paperSize="9" scale="65" fitToHeight="0" orientation="portrait" horizontalDpi="300" verticalDpi="300" r:id="rId1"/>
  <headerFooter alignWithMargins="0"/>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SheetMain01">
    <tabColor indexed="47"/>
  </sheetPr>
  <dimension ref="A1"/>
  <sheetViews>
    <sheetView showGridLines="0" workbookViewId="0"/>
  </sheetViews>
  <sheetFormatPr defaultRowHeight="11.25" x14ac:dyDescent="0.15"/>
  <sheetData/>
  <sheetProtection formatColumns="0" formatRows="0"/>
  <phoneticPr fontId="8" type="noConversion"/>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SheetMain02">
    <tabColor indexed="47"/>
  </sheetPr>
  <dimension ref="A1"/>
  <sheetViews>
    <sheetView showGridLines="0" workbookViewId="0"/>
  </sheetViews>
  <sheetFormatPr defaultRowHeight="11.25" x14ac:dyDescent="0.15"/>
  <sheetData/>
  <sheetProtection formatColumns="0" formatRows="0"/>
  <phoneticPr fontId="8"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SheetMain03">
    <tabColor indexed="47"/>
  </sheetPr>
  <dimension ref="A1"/>
  <sheetViews>
    <sheetView showGridLines="0" workbookViewId="0"/>
  </sheetViews>
  <sheetFormatPr defaultRowHeight="11.25" x14ac:dyDescent="0.15"/>
  <sheetData/>
  <sheetProtection formatColumns="0" formatRows="0"/>
  <phoneticPr fontId="8" type="noConversion"/>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SheetMain04">
    <tabColor indexed="47"/>
  </sheetPr>
  <dimension ref="A1"/>
  <sheetViews>
    <sheetView showGridLines="0" workbookViewId="0"/>
  </sheetViews>
  <sheetFormatPr defaultRowHeight="11.25" x14ac:dyDescent="0.15"/>
  <sheetData/>
  <sheetProtection formatColumns="0" formatRows="0"/>
  <phoneticPr fontId="8" type="noConversion"/>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SheetMain05">
    <tabColor indexed="47"/>
  </sheetPr>
  <dimension ref="A1"/>
  <sheetViews>
    <sheetView showGridLines="0" workbookViewId="0"/>
  </sheetViews>
  <sheetFormatPr defaultRowHeight="11.25" x14ac:dyDescent="0.15"/>
  <sheetData/>
  <sheetProtection formatColumns="0" formatRows="0"/>
  <phoneticPr fontId="8"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SheetMain06">
    <tabColor indexed="47"/>
  </sheetPr>
  <dimension ref="A1"/>
  <sheetViews>
    <sheetView showGridLines="0" workbookViewId="0"/>
  </sheetViews>
  <sheetFormatPr defaultRowHeight="11.25" x14ac:dyDescent="0.15"/>
  <sheetData/>
  <phoneticPr fontId="8"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workbookViewId="0"/>
  </sheetViews>
  <sheetFormatPr defaultRowHeight="11.25" x14ac:dyDescent="0.15"/>
  <cols>
    <col min="1" max="16384" width="9.140625" style="136"/>
  </cols>
  <sheetData/>
  <sheetProtection formatColumns="0" formatRows="0"/>
  <phoneticPr fontId="11" type="noConversion"/>
  <pageMargins left="0.75" right="0.75" top="1" bottom="1" header="0.5" footer="0.5"/>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Old00" enableFormatConditionsCalculation="0">
    <tabColor indexed="47"/>
  </sheetPr>
  <dimension ref="C1:BE72"/>
  <sheetViews>
    <sheetView showGridLines="0" workbookViewId="0"/>
  </sheetViews>
  <sheetFormatPr defaultRowHeight="11.25" x14ac:dyDescent="0.15"/>
  <cols>
    <col min="1" max="1" width="5.85546875" style="8" customWidth="1"/>
    <col min="2" max="2" width="3" style="8" customWidth="1"/>
    <col min="3" max="3" width="11.28515625" style="4" customWidth="1"/>
    <col min="4" max="4" width="6.42578125" style="5" customWidth="1"/>
    <col min="5" max="5" width="32.85546875" style="5" customWidth="1"/>
    <col min="6" max="6" width="19.42578125" style="5" customWidth="1"/>
    <col min="7" max="7" width="13.42578125" style="5" customWidth="1"/>
    <col min="8" max="8" width="40.85546875" style="5" customWidth="1"/>
    <col min="9" max="9" width="17.42578125" style="5" customWidth="1"/>
    <col min="10" max="10" width="10.42578125" style="5" customWidth="1"/>
    <col min="11" max="11" width="30.28515625" style="5" customWidth="1"/>
    <col min="12" max="12" width="3" style="5" customWidth="1"/>
    <col min="13" max="13" width="9.140625" style="5"/>
    <col min="14" max="16" width="5.140625" style="5" customWidth="1"/>
    <col min="17" max="47" width="9.140625" style="5"/>
    <col min="48" max="48" width="15" style="7" customWidth="1"/>
    <col min="49" max="49" width="39.85546875" style="7" customWidth="1"/>
    <col min="50" max="50" width="23.42578125" style="7" customWidth="1"/>
    <col min="51" max="51" width="55.7109375" style="7" customWidth="1"/>
    <col min="52" max="52" width="34.85546875" style="7" customWidth="1"/>
    <col min="53" max="53" width="22.42578125" style="7" customWidth="1"/>
    <col min="54" max="54" width="18.85546875" style="7" customWidth="1"/>
    <col min="55" max="55" width="23.42578125" style="7" customWidth="1"/>
    <col min="56" max="56" width="23.28515625" style="7" customWidth="1"/>
    <col min="57" max="57" width="28.85546875" style="8" customWidth="1"/>
    <col min="58" max="16384" width="9.140625" style="8"/>
  </cols>
  <sheetData>
    <row r="1" spans="3:57" ht="15" customHeight="1" x14ac:dyDescent="0.15">
      <c r="AV1" s="6" t="s">
        <v>141</v>
      </c>
      <c r="AW1" s="6" t="s">
        <v>142</v>
      </c>
      <c r="AX1" s="6" t="s">
        <v>143</v>
      </c>
      <c r="AY1" s="6" t="s">
        <v>144</v>
      </c>
      <c r="AZ1" s="6" t="s">
        <v>145</v>
      </c>
      <c r="BA1" s="7" t="s">
        <v>146</v>
      </c>
      <c r="BB1" s="6" t="s">
        <v>147</v>
      </c>
      <c r="BC1" s="6" t="s">
        <v>148</v>
      </c>
      <c r="BD1" s="6" t="s">
        <v>149</v>
      </c>
      <c r="BE1" s="6" t="s">
        <v>150</v>
      </c>
    </row>
    <row r="2" spans="3:57" ht="12.75" customHeight="1" x14ac:dyDescent="0.15">
      <c r="AV2" s="7" t="s">
        <v>151</v>
      </c>
      <c r="AW2" s="9" t="s">
        <v>143</v>
      </c>
      <c r="AX2" s="7" t="s">
        <v>279</v>
      </c>
      <c r="AY2" s="7" t="s">
        <v>279</v>
      </c>
      <c r="AZ2" s="7" t="s">
        <v>279</v>
      </c>
      <c r="BA2" s="7" t="s">
        <v>279</v>
      </c>
      <c r="BB2" s="7" t="s">
        <v>279</v>
      </c>
      <c r="BC2" s="7" t="s">
        <v>279</v>
      </c>
      <c r="BD2" s="7" t="s">
        <v>279</v>
      </c>
      <c r="BE2" s="7" t="s">
        <v>279</v>
      </c>
    </row>
    <row r="3" spans="3:57" ht="12" customHeight="1" x14ac:dyDescent="0.15">
      <c r="C3" s="10"/>
      <c r="D3" s="11"/>
      <c r="E3" s="11"/>
      <c r="F3" s="11"/>
      <c r="G3" s="11"/>
      <c r="H3" s="11"/>
      <c r="I3" s="11"/>
      <c r="J3" s="11"/>
      <c r="K3" s="11"/>
      <c r="L3" s="12"/>
      <c r="AV3" s="7" t="s">
        <v>152</v>
      </c>
      <c r="AW3" s="9" t="s">
        <v>145</v>
      </c>
      <c r="AX3" s="7" t="s">
        <v>153</v>
      </c>
      <c r="AY3" s="7" t="s">
        <v>154</v>
      </c>
      <c r="AZ3" s="7" t="s">
        <v>155</v>
      </c>
      <c r="BA3" s="7" t="s">
        <v>156</v>
      </c>
      <c r="BB3" s="7" t="s">
        <v>157</v>
      </c>
      <c r="BC3" s="7" t="s">
        <v>158</v>
      </c>
      <c r="BD3" s="7" t="s">
        <v>159</v>
      </c>
      <c r="BE3" s="7" t="s">
        <v>160</v>
      </c>
    </row>
    <row r="4" spans="3:57" x14ac:dyDescent="0.15">
      <c r="C4" s="13"/>
      <c r="D4" s="464" t="s">
        <v>161</v>
      </c>
      <c r="E4" s="465"/>
      <c r="F4" s="465"/>
      <c r="G4" s="465"/>
      <c r="H4" s="465"/>
      <c r="I4" s="465"/>
      <c r="J4" s="465"/>
      <c r="K4" s="466"/>
      <c r="L4" s="14"/>
      <c r="AV4" s="7" t="s">
        <v>162</v>
      </c>
      <c r="AW4" s="9" t="s">
        <v>146</v>
      </c>
      <c r="AX4" s="7" t="s">
        <v>163</v>
      </c>
      <c r="AY4" s="7" t="s">
        <v>164</v>
      </c>
      <c r="AZ4" s="7" t="s">
        <v>165</v>
      </c>
      <c r="BA4" s="7" t="s">
        <v>166</v>
      </c>
      <c r="BB4" s="7" t="s">
        <v>167</v>
      </c>
      <c r="BC4" s="7" t="s">
        <v>168</v>
      </c>
      <c r="BD4" s="7" t="s">
        <v>169</v>
      </c>
      <c r="BE4" s="7" t="s">
        <v>170</v>
      </c>
    </row>
    <row r="5" spans="3:57" ht="12" thickBot="1" x14ac:dyDescent="0.2">
      <c r="C5" s="13"/>
      <c r="D5" s="15"/>
      <c r="E5" s="15"/>
      <c r="F5" s="15"/>
      <c r="G5" s="15"/>
      <c r="H5" s="15"/>
      <c r="I5" s="15"/>
      <c r="J5" s="15"/>
      <c r="K5" s="15"/>
      <c r="L5" s="14"/>
      <c r="AV5" s="7" t="s">
        <v>171</v>
      </c>
      <c r="AW5" s="9" t="s">
        <v>147</v>
      </c>
      <c r="AX5" s="7" t="s">
        <v>172</v>
      </c>
      <c r="AY5" s="7" t="s">
        <v>173</v>
      </c>
      <c r="AZ5" s="7" t="s">
        <v>174</v>
      </c>
      <c r="BB5" s="7" t="s">
        <v>175</v>
      </c>
      <c r="BC5" s="7" t="s">
        <v>176</v>
      </c>
      <c r="BE5" s="7" t="s">
        <v>177</v>
      </c>
    </row>
    <row r="6" spans="3:57" x14ac:dyDescent="0.15">
      <c r="C6" s="13"/>
      <c r="D6" s="459" t="s">
        <v>178</v>
      </c>
      <c r="E6" s="460"/>
      <c r="F6" s="460"/>
      <c r="G6" s="460"/>
      <c r="H6" s="460"/>
      <c r="I6" s="460"/>
      <c r="J6" s="460"/>
      <c r="K6" s="461"/>
      <c r="L6" s="14"/>
      <c r="AV6" s="7" t="s">
        <v>179</v>
      </c>
      <c r="AW6" s="9" t="s">
        <v>148</v>
      </c>
      <c r="AX6" s="7" t="s">
        <v>180</v>
      </c>
      <c r="AY6" s="7" t="s">
        <v>181</v>
      </c>
      <c r="BB6" s="7" t="s">
        <v>182</v>
      </c>
    </row>
    <row r="7" spans="3:57" x14ac:dyDescent="0.15">
      <c r="C7" s="13"/>
      <c r="D7" s="16" t="s">
        <v>183</v>
      </c>
      <c r="E7" s="17" t="s">
        <v>229</v>
      </c>
      <c r="F7" s="430"/>
      <c r="G7" s="430"/>
      <c r="H7" s="430"/>
      <c r="I7" s="430"/>
      <c r="J7" s="430"/>
      <c r="K7" s="431"/>
      <c r="L7" s="14"/>
      <c r="AV7" s="7" t="s">
        <v>184</v>
      </c>
      <c r="AW7" s="9" t="s">
        <v>149</v>
      </c>
      <c r="AX7" s="7" t="s">
        <v>185</v>
      </c>
      <c r="AY7" s="7" t="s">
        <v>186</v>
      </c>
    </row>
    <row r="8" spans="3:57" ht="29.25" customHeight="1" x14ac:dyDescent="0.15">
      <c r="C8" s="13"/>
      <c r="D8" s="16" t="s">
        <v>187</v>
      </c>
      <c r="E8" s="18" t="s">
        <v>188</v>
      </c>
      <c r="F8" s="430"/>
      <c r="G8" s="430"/>
      <c r="H8" s="430"/>
      <c r="I8" s="430"/>
      <c r="J8" s="430"/>
      <c r="K8" s="431"/>
      <c r="L8" s="14"/>
      <c r="AV8" s="7" t="s">
        <v>189</v>
      </c>
      <c r="AW8" s="9" t="s">
        <v>144</v>
      </c>
      <c r="AX8" s="7" t="s">
        <v>190</v>
      </c>
      <c r="AY8" s="7" t="s">
        <v>191</v>
      </c>
    </row>
    <row r="9" spans="3:57" ht="29.25" customHeight="1" x14ac:dyDescent="0.15">
      <c r="C9" s="13"/>
      <c r="D9" s="16" t="s">
        <v>192</v>
      </c>
      <c r="E9" s="18" t="s">
        <v>193</v>
      </c>
      <c r="F9" s="430"/>
      <c r="G9" s="430"/>
      <c r="H9" s="430"/>
      <c r="I9" s="430"/>
      <c r="J9" s="430"/>
      <c r="K9" s="431"/>
      <c r="L9" s="14"/>
      <c r="AV9" s="7" t="s">
        <v>194</v>
      </c>
      <c r="AW9" s="9" t="s">
        <v>150</v>
      </c>
      <c r="AX9" s="7" t="s">
        <v>195</v>
      </c>
      <c r="AY9" s="7" t="s">
        <v>713</v>
      </c>
    </row>
    <row r="10" spans="3:57" x14ac:dyDescent="0.15">
      <c r="C10" s="13"/>
      <c r="D10" s="16" t="s">
        <v>196</v>
      </c>
      <c r="E10" s="17" t="s">
        <v>197</v>
      </c>
      <c r="F10" s="462"/>
      <c r="G10" s="462"/>
      <c r="H10" s="462"/>
      <c r="I10" s="462"/>
      <c r="J10" s="462"/>
      <c r="K10" s="463"/>
      <c r="L10" s="14"/>
      <c r="AX10" s="7" t="s">
        <v>198</v>
      </c>
      <c r="AY10" s="7" t="s">
        <v>199</v>
      </c>
    </row>
    <row r="11" spans="3:57" x14ac:dyDescent="0.15">
      <c r="C11" s="13"/>
      <c r="D11" s="16" t="s">
        <v>200</v>
      </c>
      <c r="E11" s="17" t="s">
        <v>201</v>
      </c>
      <c r="F11" s="462"/>
      <c r="G11" s="462"/>
      <c r="H11" s="462"/>
      <c r="I11" s="462"/>
      <c r="J11" s="462"/>
      <c r="K11" s="463"/>
      <c r="L11" s="14"/>
      <c r="N11" s="19"/>
      <c r="AX11" s="7" t="s">
        <v>202</v>
      </c>
      <c r="AY11" s="7" t="s">
        <v>203</v>
      </c>
    </row>
    <row r="12" spans="3:57" ht="22.5" x14ac:dyDescent="0.15">
      <c r="C12" s="13"/>
      <c r="D12" s="16" t="s">
        <v>204</v>
      </c>
      <c r="E12" s="18" t="s">
        <v>205</v>
      </c>
      <c r="F12" s="462"/>
      <c r="G12" s="462"/>
      <c r="H12" s="462"/>
      <c r="I12" s="462"/>
      <c r="J12" s="462"/>
      <c r="K12" s="463"/>
      <c r="L12" s="14"/>
      <c r="N12" s="19"/>
      <c r="AX12" s="7" t="s">
        <v>206</v>
      </c>
      <c r="AY12" s="7" t="s">
        <v>269</v>
      </c>
    </row>
    <row r="13" spans="3:57" x14ac:dyDescent="0.15">
      <c r="C13" s="13"/>
      <c r="D13" s="16" t="s">
        <v>270</v>
      </c>
      <c r="E13" s="17" t="s">
        <v>271</v>
      </c>
      <c r="F13" s="462"/>
      <c r="G13" s="462"/>
      <c r="H13" s="462"/>
      <c r="I13" s="462"/>
      <c r="J13" s="462"/>
      <c r="K13" s="463"/>
      <c r="L13" s="14"/>
      <c r="N13" s="19"/>
      <c r="AY13" s="7" t="s">
        <v>230</v>
      </c>
    </row>
    <row r="14" spans="3:57" ht="29.25" customHeight="1" x14ac:dyDescent="0.15">
      <c r="C14" s="13"/>
      <c r="D14" s="16" t="s">
        <v>231</v>
      </c>
      <c r="E14" s="17" t="s">
        <v>232</v>
      </c>
      <c r="F14" s="462"/>
      <c r="G14" s="462"/>
      <c r="H14" s="462"/>
      <c r="I14" s="462"/>
      <c r="J14" s="462"/>
      <c r="K14" s="463"/>
      <c r="L14" s="14"/>
      <c r="N14" s="19"/>
      <c r="AY14" s="7" t="s">
        <v>233</v>
      </c>
    </row>
    <row r="15" spans="3:57" ht="21.75" customHeight="1" x14ac:dyDescent="0.15">
      <c r="C15" s="13"/>
      <c r="D15" s="16" t="s">
        <v>234</v>
      </c>
      <c r="E15" s="17" t="s">
        <v>235</v>
      </c>
      <c r="F15" s="43"/>
      <c r="G15" s="458" t="s">
        <v>236</v>
      </c>
      <c r="H15" s="458"/>
      <c r="I15" s="458"/>
      <c r="J15" s="458"/>
      <c r="K15" s="3"/>
      <c r="L15" s="14"/>
      <c r="N15" s="19"/>
      <c r="AY15" s="7" t="s">
        <v>237</v>
      </c>
    </row>
    <row r="16" spans="3:57" ht="12" thickBot="1" x14ac:dyDescent="0.2">
      <c r="C16" s="13"/>
      <c r="D16" s="21" t="s">
        <v>238</v>
      </c>
      <c r="E16" s="22" t="s">
        <v>239</v>
      </c>
      <c r="F16" s="428"/>
      <c r="G16" s="428"/>
      <c r="H16" s="428"/>
      <c r="I16" s="428"/>
      <c r="J16" s="428"/>
      <c r="K16" s="429"/>
      <c r="L16" s="14"/>
      <c r="N16" s="19"/>
      <c r="AY16" s="7" t="s">
        <v>240</v>
      </c>
    </row>
    <row r="17" spans="3:51" ht="12" thickBot="1" x14ac:dyDescent="0.2">
      <c r="C17" s="13"/>
      <c r="D17" s="15"/>
      <c r="E17" s="15"/>
      <c r="F17" s="15"/>
      <c r="G17" s="15"/>
      <c r="H17" s="15"/>
      <c r="I17" s="15"/>
      <c r="J17" s="15"/>
      <c r="K17" s="15"/>
      <c r="L17" s="14"/>
      <c r="AY17" s="7" t="s">
        <v>241</v>
      </c>
    </row>
    <row r="18" spans="3:51" x14ac:dyDescent="0.15">
      <c r="C18" s="13"/>
      <c r="D18" s="459" t="s">
        <v>242</v>
      </c>
      <c r="E18" s="460"/>
      <c r="F18" s="460"/>
      <c r="G18" s="460"/>
      <c r="H18" s="460"/>
      <c r="I18" s="460"/>
      <c r="J18" s="460"/>
      <c r="K18" s="461"/>
      <c r="L18" s="14"/>
      <c r="N18" s="19"/>
    </row>
    <row r="19" spans="3:51" x14ac:dyDescent="0.15">
      <c r="C19" s="13"/>
      <c r="D19" s="16" t="s">
        <v>226</v>
      </c>
      <c r="E19" s="17" t="s">
        <v>243</v>
      </c>
      <c r="F19" s="462"/>
      <c r="G19" s="462"/>
      <c r="H19" s="462"/>
      <c r="I19" s="462"/>
      <c r="J19" s="462"/>
      <c r="K19" s="463"/>
      <c r="L19" s="14"/>
      <c r="N19" s="19"/>
    </row>
    <row r="20" spans="3:51" ht="22.5" x14ac:dyDescent="0.15">
      <c r="C20" s="13"/>
      <c r="D20" s="16" t="s">
        <v>227</v>
      </c>
      <c r="E20" s="23" t="s">
        <v>244</v>
      </c>
      <c r="F20" s="430"/>
      <c r="G20" s="430"/>
      <c r="H20" s="430"/>
      <c r="I20" s="430"/>
      <c r="J20" s="430"/>
      <c r="K20" s="431"/>
      <c r="L20" s="14"/>
      <c r="N20" s="19"/>
    </row>
    <row r="21" spans="3:51" x14ac:dyDescent="0.15">
      <c r="C21" s="13"/>
      <c r="D21" s="16" t="s">
        <v>228</v>
      </c>
      <c r="E21" s="23" t="s">
        <v>245</v>
      </c>
      <c r="F21" s="430"/>
      <c r="G21" s="430"/>
      <c r="H21" s="430"/>
      <c r="I21" s="430"/>
      <c r="J21" s="430"/>
      <c r="K21" s="431"/>
      <c r="L21" s="14"/>
      <c r="N21" s="19"/>
    </row>
    <row r="22" spans="3:51" ht="22.5" x14ac:dyDescent="0.15">
      <c r="C22" s="13"/>
      <c r="D22" s="16" t="s">
        <v>246</v>
      </c>
      <c r="E22" s="23" t="s">
        <v>247</v>
      </c>
      <c r="F22" s="430"/>
      <c r="G22" s="430"/>
      <c r="H22" s="430"/>
      <c r="I22" s="430"/>
      <c r="J22" s="430"/>
      <c r="K22" s="431"/>
      <c r="L22" s="14"/>
      <c r="N22" s="19"/>
    </row>
    <row r="23" spans="3:51" ht="22.5" x14ac:dyDescent="0.15">
      <c r="C23" s="13"/>
      <c r="D23" s="16" t="s">
        <v>248</v>
      </c>
      <c r="E23" s="23" t="s">
        <v>249</v>
      </c>
      <c r="F23" s="430"/>
      <c r="G23" s="430"/>
      <c r="H23" s="430"/>
      <c r="I23" s="430"/>
      <c r="J23" s="430"/>
      <c r="K23" s="431"/>
      <c r="L23" s="14"/>
      <c r="N23" s="19"/>
    </row>
    <row r="24" spans="3:51" ht="23.25" thickBot="1" x14ac:dyDescent="0.2">
      <c r="C24" s="13"/>
      <c r="D24" s="21" t="s">
        <v>250</v>
      </c>
      <c r="E24" s="24" t="s">
        <v>251</v>
      </c>
      <c r="F24" s="428"/>
      <c r="G24" s="428"/>
      <c r="H24" s="428"/>
      <c r="I24" s="428"/>
      <c r="J24" s="428"/>
      <c r="K24" s="429"/>
      <c r="L24" s="14"/>
      <c r="N24" s="19"/>
    </row>
    <row r="25" spans="3:51" ht="12" thickBot="1" x14ac:dyDescent="0.2">
      <c r="C25" s="13"/>
      <c r="D25" s="15"/>
      <c r="E25" s="15"/>
      <c r="F25" s="15"/>
      <c r="G25" s="15"/>
      <c r="H25" s="15"/>
      <c r="I25" s="15"/>
      <c r="J25" s="15"/>
      <c r="K25" s="15"/>
      <c r="L25" s="14"/>
      <c r="N25" s="19"/>
    </row>
    <row r="26" spans="3:51" x14ac:dyDescent="0.15">
      <c r="C26" s="13"/>
      <c r="D26" s="422" t="s">
        <v>252</v>
      </c>
      <c r="E26" s="423"/>
      <c r="F26" s="423"/>
      <c r="G26" s="423"/>
      <c r="H26" s="423"/>
      <c r="I26" s="423"/>
      <c r="J26" s="423"/>
      <c r="K26" s="424"/>
      <c r="L26" s="14"/>
      <c r="N26" s="19"/>
    </row>
    <row r="27" spans="3:51" x14ac:dyDescent="0.15">
      <c r="C27" s="13" t="s">
        <v>253</v>
      </c>
      <c r="D27" s="16" t="s">
        <v>137</v>
      </c>
      <c r="E27" s="23" t="s">
        <v>254</v>
      </c>
      <c r="F27" s="430"/>
      <c r="G27" s="430"/>
      <c r="H27" s="430"/>
      <c r="I27" s="430"/>
      <c r="J27" s="430"/>
      <c r="K27" s="431"/>
      <c r="L27" s="14"/>
      <c r="N27" s="19"/>
    </row>
    <row r="28" spans="3:51" ht="12" thickBot="1" x14ac:dyDescent="0.2">
      <c r="C28" s="13" t="s">
        <v>255</v>
      </c>
      <c r="D28" s="419" t="s">
        <v>256</v>
      </c>
      <c r="E28" s="420"/>
      <c r="F28" s="420"/>
      <c r="G28" s="420"/>
      <c r="H28" s="420"/>
      <c r="I28" s="420"/>
      <c r="J28" s="420"/>
      <c r="K28" s="421"/>
      <c r="L28" s="14"/>
      <c r="M28" s="25"/>
      <c r="N28" s="19"/>
    </row>
    <row r="29" spans="3:51" ht="12" thickBot="1" x14ac:dyDescent="0.2">
      <c r="C29" s="13"/>
      <c r="D29" s="15"/>
      <c r="E29" s="15"/>
      <c r="F29" s="15"/>
      <c r="G29" s="15"/>
      <c r="H29" s="15"/>
      <c r="I29" s="15"/>
      <c r="J29" s="15"/>
      <c r="K29" s="15"/>
      <c r="L29" s="14"/>
      <c r="N29" s="19"/>
    </row>
    <row r="30" spans="3:51" x14ac:dyDescent="0.15">
      <c r="C30" s="13"/>
      <c r="D30" s="422" t="s">
        <v>257</v>
      </c>
      <c r="E30" s="423"/>
      <c r="F30" s="423"/>
      <c r="G30" s="423"/>
      <c r="H30" s="423"/>
      <c r="I30" s="423"/>
      <c r="J30" s="423"/>
      <c r="K30" s="424"/>
      <c r="L30" s="14"/>
      <c r="N30" s="19"/>
    </row>
    <row r="31" spans="3:51" ht="12" thickBot="1" x14ac:dyDescent="0.2">
      <c r="C31" s="13"/>
      <c r="D31" s="26" t="s">
        <v>138</v>
      </c>
      <c r="E31" s="27" t="s">
        <v>258</v>
      </c>
      <c r="F31" s="454"/>
      <c r="G31" s="454"/>
      <c r="H31" s="454"/>
      <c r="I31" s="454"/>
      <c r="J31" s="454"/>
      <c r="K31" s="455"/>
      <c r="L31" s="14"/>
      <c r="N31" s="19"/>
    </row>
    <row r="32" spans="3:51" ht="22.5" x14ac:dyDescent="0.15">
      <c r="C32" s="13"/>
      <c r="D32" s="28"/>
      <c r="E32" s="29" t="s">
        <v>259</v>
      </c>
      <c r="F32" s="29" t="s">
        <v>260</v>
      </c>
      <c r="G32" s="30" t="s">
        <v>261</v>
      </c>
      <c r="H32" s="456" t="s">
        <v>207</v>
      </c>
      <c r="I32" s="456"/>
      <c r="J32" s="456"/>
      <c r="K32" s="457"/>
      <c r="L32" s="14"/>
      <c r="N32" s="19"/>
    </row>
    <row r="33" spans="3:14" x14ac:dyDescent="0.15">
      <c r="C33" s="13" t="s">
        <v>253</v>
      </c>
      <c r="D33" s="16" t="s">
        <v>208</v>
      </c>
      <c r="E33" s="23" t="s">
        <v>209</v>
      </c>
      <c r="F33" s="44"/>
      <c r="G33" s="44"/>
      <c r="H33" s="430"/>
      <c r="I33" s="430"/>
      <c r="J33" s="430"/>
      <c r="K33" s="431"/>
      <c r="L33" s="14"/>
      <c r="N33" s="19"/>
    </row>
    <row r="34" spans="3:14" ht="12" thickBot="1" x14ac:dyDescent="0.2">
      <c r="C34" s="13" t="s">
        <v>255</v>
      </c>
      <c r="D34" s="419" t="s">
        <v>210</v>
      </c>
      <c r="E34" s="420"/>
      <c r="F34" s="420"/>
      <c r="G34" s="420"/>
      <c r="H34" s="420"/>
      <c r="I34" s="420"/>
      <c r="J34" s="420"/>
      <c r="K34" s="421"/>
      <c r="L34" s="14"/>
      <c r="N34" s="19"/>
    </row>
    <row r="35" spans="3:14" ht="12" thickBot="1" x14ac:dyDescent="0.2">
      <c r="C35" s="13"/>
      <c r="D35" s="15"/>
      <c r="E35" s="15"/>
      <c r="F35" s="15"/>
      <c r="G35" s="15"/>
      <c r="H35" s="15"/>
      <c r="I35" s="15"/>
      <c r="J35" s="15"/>
      <c r="K35" s="15"/>
      <c r="L35" s="14"/>
    </row>
    <row r="36" spans="3:14" x14ac:dyDescent="0.15">
      <c r="C36" s="13"/>
      <c r="D36" s="422" t="s">
        <v>211</v>
      </c>
      <c r="E36" s="423"/>
      <c r="F36" s="423"/>
      <c r="G36" s="423"/>
      <c r="H36" s="423"/>
      <c r="I36" s="423"/>
      <c r="J36" s="423"/>
      <c r="K36" s="424"/>
      <c r="L36" s="14"/>
      <c r="N36" s="19"/>
    </row>
    <row r="37" spans="3:14" ht="24.75" customHeight="1" x14ac:dyDescent="0.15">
      <c r="C37" s="13"/>
      <c r="D37" s="31"/>
      <c r="E37" s="20" t="s">
        <v>212</v>
      </c>
      <c r="F37" s="20" t="s">
        <v>213</v>
      </c>
      <c r="G37" s="20" t="s">
        <v>214</v>
      </c>
      <c r="H37" s="20" t="s">
        <v>215</v>
      </c>
      <c r="I37" s="445" t="s">
        <v>216</v>
      </c>
      <c r="J37" s="446"/>
      <c r="K37" s="447"/>
      <c r="L37" s="14"/>
      <c r="N37" s="19"/>
    </row>
    <row r="38" spans="3:14" x14ac:dyDescent="0.15">
      <c r="C38" s="13" t="s">
        <v>253</v>
      </c>
      <c r="D38" s="16" t="s">
        <v>217</v>
      </c>
      <c r="E38" s="44"/>
      <c r="F38" s="44"/>
      <c r="G38" s="44"/>
      <c r="H38" s="44"/>
      <c r="I38" s="448"/>
      <c r="J38" s="449"/>
      <c r="K38" s="450"/>
      <c r="L38" s="14"/>
    </row>
    <row r="39" spans="3:14" x14ac:dyDescent="0.15">
      <c r="C39" s="1" t="s">
        <v>297</v>
      </c>
      <c r="D39" s="16" t="s">
        <v>298</v>
      </c>
      <c r="E39" s="44"/>
      <c r="F39" s="44"/>
      <c r="G39" s="44"/>
      <c r="H39" s="44"/>
      <c r="I39" s="448"/>
      <c r="J39" s="449"/>
      <c r="K39" s="450"/>
      <c r="L39" s="14"/>
    </row>
    <row r="40" spans="3:14" x14ac:dyDescent="0.15">
      <c r="C40" s="1" t="s">
        <v>297</v>
      </c>
      <c r="D40" s="16" t="s">
        <v>300</v>
      </c>
      <c r="E40" s="44"/>
      <c r="F40" s="44"/>
      <c r="G40" s="44"/>
      <c r="H40" s="44"/>
      <c r="I40" s="448"/>
      <c r="J40" s="449"/>
      <c r="K40" s="450"/>
      <c r="L40" s="14"/>
    </row>
    <row r="41" spans="3:14" x14ac:dyDescent="0.15">
      <c r="C41" s="1" t="s">
        <v>297</v>
      </c>
      <c r="D41" s="16" t="s">
        <v>301</v>
      </c>
      <c r="E41" s="44"/>
      <c r="F41" s="44"/>
      <c r="G41" s="44"/>
      <c r="H41" s="44"/>
      <c r="I41" s="448"/>
      <c r="J41" s="449"/>
      <c r="K41" s="450"/>
      <c r="L41" s="14"/>
    </row>
    <row r="42" spans="3:14" x14ac:dyDescent="0.15">
      <c r="C42" s="1" t="s">
        <v>297</v>
      </c>
      <c r="D42" s="16" t="s">
        <v>303</v>
      </c>
      <c r="E42" s="44"/>
      <c r="F42" s="44"/>
      <c r="G42" s="44"/>
      <c r="H42" s="44"/>
      <c r="I42" s="448"/>
      <c r="J42" s="449"/>
      <c r="K42" s="450"/>
      <c r="L42" s="14"/>
    </row>
    <row r="43" spans="3:14" x14ac:dyDescent="0.15">
      <c r="C43" s="1" t="s">
        <v>297</v>
      </c>
      <c r="D43" s="16" t="s">
        <v>304</v>
      </c>
      <c r="E43" s="44"/>
      <c r="F43" s="44"/>
      <c r="G43" s="44"/>
      <c r="H43" s="44"/>
      <c r="I43" s="448"/>
      <c r="J43" s="449"/>
      <c r="K43" s="450"/>
      <c r="L43" s="14"/>
    </row>
    <row r="44" spans="3:14" x14ac:dyDescent="0.15">
      <c r="C44" s="1" t="s">
        <v>297</v>
      </c>
      <c r="D44" s="16" t="s">
        <v>305</v>
      </c>
      <c r="E44" s="44"/>
      <c r="F44" s="44"/>
      <c r="G44" s="44"/>
      <c r="H44" s="44"/>
      <c r="I44" s="448"/>
      <c r="J44" s="449"/>
      <c r="K44" s="450"/>
      <c r="L44" s="14"/>
    </row>
    <row r="45" spans="3:14" x14ac:dyDescent="0.15">
      <c r="C45" s="1" t="s">
        <v>297</v>
      </c>
      <c r="D45" s="16" t="s">
        <v>306</v>
      </c>
      <c r="E45" s="44"/>
      <c r="F45" s="44"/>
      <c r="G45" s="44"/>
      <c r="H45" s="44"/>
      <c r="I45" s="448"/>
      <c r="J45" s="449"/>
      <c r="K45" s="450"/>
      <c r="L45" s="14"/>
    </row>
    <row r="46" spans="3:14" x14ac:dyDescent="0.15">
      <c r="C46" s="1" t="s">
        <v>297</v>
      </c>
      <c r="D46" s="16" t="s">
        <v>307</v>
      </c>
      <c r="E46" s="44"/>
      <c r="F46" s="44"/>
      <c r="G46" s="44"/>
      <c r="H46" s="44"/>
      <c r="I46" s="448"/>
      <c r="J46" s="449"/>
      <c r="K46" s="450"/>
      <c r="L46" s="14"/>
    </row>
    <row r="47" spans="3:14" x14ac:dyDescent="0.15">
      <c r="C47" s="1" t="s">
        <v>297</v>
      </c>
      <c r="D47" s="16" t="s">
        <v>308</v>
      </c>
      <c r="E47" s="44"/>
      <c r="F47" s="44"/>
      <c r="G47" s="44"/>
      <c r="H47" s="44"/>
      <c r="I47" s="448"/>
      <c r="J47" s="449"/>
      <c r="K47" s="450"/>
      <c r="L47" s="14"/>
    </row>
    <row r="48" spans="3:14" x14ac:dyDescent="0.15">
      <c r="C48" s="1" t="s">
        <v>297</v>
      </c>
      <c r="D48" s="16" t="s">
        <v>309</v>
      </c>
      <c r="E48" s="44"/>
      <c r="F48" s="44"/>
      <c r="G48" s="44"/>
      <c r="H48" s="44"/>
      <c r="I48" s="448"/>
      <c r="J48" s="449"/>
      <c r="K48" s="450"/>
      <c r="L48" s="14"/>
    </row>
    <row r="49" spans="3:14" x14ac:dyDescent="0.15">
      <c r="C49" s="1" t="s">
        <v>297</v>
      </c>
      <c r="D49" s="16" t="s">
        <v>310</v>
      </c>
      <c r="E49" s="44"/>
      <c r="F49" s="44"/>
      <c r="G49" s="44"/>
      <c r="H49" s="44"/>
      <c r="I49" s="448"/>
      <c r="J49" s="449"/>
      <c r="K49" s="450"/>
      <c r="L49" s="14"/>
    </row>
    <row r="50" spans="3:14" x14ac:dyDescent="0.15">
      <c r="C50" s="1" t="s">
        <v>297</v>
      </c>
      <c r="D50" s="16" t="s">
        <v>311</v>
      </c>
      <c r="E50" s="44"/>
      <c r="F50" s="44"/>
      <c r="G50" s="44"/>
      <c r="H50" s="44"/>
      <c r="I50" s="448"/>
      <c r="J50" s="449"/>
      <c r="K50" s="450"/>
      <c r="L50" s="14"/>
    </row>
    <row r="51" spans="3:14" x14ac:dyDescent="0.15">
      <c r="C51" s="1" t="s">
        <v>297</v>
      </c>
      <c r="D51" s="16" t="s">
        <v>312</v>
      </c>
      <c r="E51" s="44"/>
      <c r="F51" s="44"/>
      <c r="G51" s="44"/>
      <c r="H51" s="44"/>
      <c r="I51" s="448"/>
      <c r="J51" s="449"/>
      <c r="K51" s="450"/>
      <c r="L51" s="14"/>
    </row>
    <row r="52" spans="3:14" x14ac:dyDescent="0.15">
      <c r="C52" s="1" t="s">
        <v>297</v>
      </c>
      <c r="D52" s="16" t="s">
        <v>313</v>
      </c>
      <c r="E52" s="44"/>
      <c r="F52" s="44"/>
      <c r="G52" s="44"/>
      <c r="H52" s="44"/>
      <c r="I52" s="448"/>
      <c r="J52" s="449"/>
      <c r="K52" s="450"/>
      <c r="L52" s="14"/>
    </row>
    <row r="53" spans="3:14" x14ac:dyDescent="0.15">
      <c r="C53" s="1" t="s">
        <v>297</v>
      </c>
      <c r="D53" s="16" t="s">
        <v>318</v>
      </c>
      <c r="E53" s="44"/>
      <c r="F53" s="44"/>
      <c r="G53" s="44"/>
      <c r="H53" s="44"/>
      <c r="I53" s="448"/>
      <c r="J53" s="449"/>
      <c r="K53" s="450"/>
      <c r="L53" s="14"/>
    </row>
    <row r="54" spans="3:14" x14ac:dyDescent="0.15">
      <c r="C54" s="1" t="s">
        <v>297</v>
      </c>
      <c r="D54" s="16" t="s">
        <v>319</v>
      </c>
      <c r="E54" s="44"/>
      <c r="F54" s="44"/>
      <c r="G54" s="44"/>
      <c r="H54" s="44"/>
      <c r="I54" s="448"/>
      <c r="J54" s="449"/>
      <c r="K54" s="450"/>
      <c r="L54" s="14"/>
    </row>
    <row r="55" spans="3:14" ht="12" thickBot="1" x14ac:dyDescent="0.2">
      <c r="C55" s="13" t="s">
        <v>255</v>
      </c>
      <c r="D55" s="419" t="s">
        <v>218</v>
      </c>
      <c r="E55" s="420"/>
      <c r="F55" s="420"/>
      <c r="G55" s="420"/>
      <c r="H55" s="420"/>
      <c r="I55" s="420"/>
      <c r="J55" s="420"/>
      <c r="K55" s="421"/>
      <c r="L55" s="14"/>
      <c r="N55" s="19"/>
    </row>
    <row r="56" spans="3:14" ht="12" thickBot="1" x14ac:dyDescent="0.2">
      <c r="C56" s="13"/>
      <c r="D56" s="15"/>
      <c r="E56" s="15"/>
      <c r="F56" s="15"/>
      <c r="G56" s="15"/>
      <c r="H56" s="15"/>
      <c r="I56" s="15"/>
      <c r="J56" s="15"/>
      <c r="K56" s="15"/>
      <c r="L56" s="14"/>
      <c r="N56" s="19"/>
    </row>
    <row r="57" spans="3:14" x14ac:dyDescent="0.15">
      <c r="C57" s="13"/>
      <c r="D57" s="437" t="s">
        <v>219</v>
      </c>
      <c r="E57" s="438"/>
      <c r="F57" s="438"/>
      <c r="G57" s="438"/>
      <c r="H57" s="438"/>
      <c r="I57" s="438"/>
      <c r="J57" s="438"/>
      <c r="K57" s="439"/>
      <c r="L57" s="14"/>
      <c r="N57" s="19"/>
    </row>
    <row r="58" spans="3:14" ht="22.5" x14ac:dyDescent="0.15">
      <c r="C58" s="13"/>
      <c r="D58" s="16" t="s">
        <v>220</v>
      </c>
      <c r="E58" s="23" t="s">
        <v>221</v>
      </c>
      <c r="F58" s="442"/>
      <c r="G58" s="443"/>
      <c r="H58" s="443"/>
      <c r="I58" s="443"/>
      <c r="J58" s="443"/>
      <c r="K58" s="444"/>
      <c r="L58" s="14"/>
      <c r="N58" s="19"/>
    </row>
    <row r="59" spans="3:14" x14ac:dyDescent="0.15">
      <c r="C59" s="13"/>
      <c r="D59" s="16" t="s">
        <v>222</v>
      </c>
      <c r="E59" s="23" t="s">
        <v>135</v>
      </c>
      <c r="F59" s="425"/>
      <c r="G59" s="426"/>
      <c r="H59" s="426"/>
      <c r="I59" s="426"/>
      <c r="J59" s="426"/>
      <c r="K59" s="427"/>
      <c r="L59" s="14"/>
      <c r="N59" s="19"/>
    </row>
    <row r="60" spans="3:14" ht="23.25" thickBot="1" x14ac:dyDescent="0.2">
      <c r="C60" s="13"/>
      <c r="D60" s="21" t="s">
        <v>136</v>
      </c>
      <c r="E60" s="24" t="s">
        <v>281</v>
      </c>
      <c r="F60" s="451"/>
      <c r="G60" s="452"/>
      <c r="H60" s="452"/>
      <c r="I60" s="452"/>
      <c r="J60" s="452"/>
      <c r="K60" s="453"/>
      <c r="L60" s="14"/>
      <c r="N60" s="19"/>
    </row>
    <row r="61" spans="3:14" ht="12" thickBot="1" x14ac:dyDescent="0.2">
      <c r="C61" s="13"/>
      <c r="D61" s="15"/>
      <c r="E61" s="15"/>
      <c r="F61" s="15"/>
      <c r="G61" s="15"/>
      <c r="H61" s="15"/>
      <c r="I61" s="15"/>
      <c r="J61" s="15"/>
      <c r="K61" s="15"/>
      <c r="L61" s="14"/>
      <c r="N61" s="19"/>
    </row>
    <row r="62" spans="3:14" x14ac:dyDescent="0.15">
      <c r="C62" s="13"/>
      <c r="D62" s="422" t="s">
        <v>282</v>
      </c>
      <c r="E62" s="423"/>
      <c r="F62" s="423"/>
      <c r="G62" s="423"/>
      <c r="H62" s="423"/>
      <c r="I62" s="423"/>
      <c r="J62" s="423"/>
      <c r="K62" s="424"/>
      <c r="L62" s="14"/>
      <c r="N62" s="19"/>
    </row>
    <row r="63" spans="3:14" x14ac:dyDescent="0.15">
      <c r="C63" s="13"/>
      <c r="D63" s="16"/>
      <c r="E63" s="32" t="s">
        <v>283</v>
      </c>
      <c r="F63" s="440" t="s">
        <v>284</v>
      </c>
      <c r="G63" s="440"/>
      <c r="H63" s="440"/>
      <c r="I63" s="440"/>
      <c r="J63" s="440"/>
      <c r="K63" s="441"/>
      <c r="L63" s="14"/>
      <c r="N63" s="19"/>
    </row>
    <row r="64" spans="3:14" x14ac:dyDescent="0.15">
      <c r="C64" s="13" t="s">
        <v>253</v>
      </c>
      <c r="D64" s="16" t="s">
        <v>285</v>
      </c>
      <c r="E64" s="42"/>
      <c r="F64" s="425"/>
      <c r="G64" s="426"/>
      <c r="H64" s="426"/>
      <c r="I64" s="426"/>
      <c r="J64" s="426"/>
      <c r="K64" s="427"/>
      <c r="L64" s="14"/>
      <c r="N64" s="19"/>
    </row>
    <row r="65" spans="3:14" ht="12" thickBot="1" x14ac:dyDescent="0.2">
      <c r="C65" s="13" t="s">
        <v>255</v>
      </c>
      <c r="D65" s="419" t="s">
        <v>286</v>
      </c>
      <c r="E65" s="420"/>
      <c r="F65" s="420"/>
      <c r="G65" s="420"/>
      <c r="H65" s="420"/>
      <c r="I65" s="420"/>
      <c r="J65" s="420"/>
      <c r="K65" s="421"/>
      <c r="L65" s="14"/>
      <c r="N65" s="19"/>
    </row>
    <row r="66" spans="3:14" ht="12" thickBot="1" x14ac:dyDescent="0.2">
      <c r="C66" s="13"/>
      <c r="D66" s="15"/>
      <c r="E66" s="15"/>
      <c r="F66" s="15"/>
      <c r="G66" s="15"/>
      <c r="H66" s="15"/>
      <c r="I66" s="15"/>
      <c r="J66" s="15"/>
      <c r="K66" s="15"/>
      <c r="L66" s="14"/>
      <c r="N66" s="19"/>
    </row>
    <row r="67" spans="3:14" x14ac:dyDescent="0.15">
      <c r="C67" s="13"/>
      <c r="D67" s="437" t="s">
        <v>287</v>
      </c>
      <c r="E67" s="438"/>
      <c r="F67" s="438"/>
      <c r="G67" s="438"/>
      <c r="H67" s="438"/>
      <c r="I67" s="438"/>
      <c r="J67" s="438"/>
      <c r="K67" s="439"/>
      <c r="L67" s="14"/>
      <c r="N67" s="19"/>
    </row>
    <row r="68" spans="3:14" ht="52.5" customHeight="1" x14ac:dyDescent="0.15">
      <c r="C68" s="13"/>
      <c r="D68" s="16" t="s">
        <v>288</v>
      </c>
      <c r="E68" s="23" t="s">
        <v>289</v>
      </c>
      <c r="F68" s="435"/>
      <c r="G68" s="435"/>
      <c r="H68" s="435"/>
      <c r="I68" s="435"/>
      <c r="J68" s="435"/>
      <c r="K68" s="436"/>
      <c r="L68" s="14"/>
      <c r="N68" s="19"/>
    </row>
    <row r="69" spans="3:14" x14ac:dyDescent="0.15">
      <c r="C69" s="13"/>
      <c r="D69" s="16" t="s">
        <v>290</v>
      </c>
      <c r="E69" s="23" t="s">
        <v>291</v>
      </c>
      <c r="F69" s="432"/>
      <c r="G69" s="433"/>
      <c r="H69" s="433"/>
      <c r="I69" s="433"/>
      <c r="J69" s="433"/>
      <c r="K69" s="434"/>
      <c r="L69" s="14"/>
      <c r="N69" s="19"/>
    </row>
    <row r="70" spans="3:14" x14ac:dyDescent="0.15">
      <c r="C70" s="13"/>
      <c r="D70" s="16" t="s">
        <v>292</v>
      </c>
      <c r="E70" s="23" t="s">
        <v>293</v>
      </c>
      <c r="F70" s="430"/>
      <c r="G70" s="430"/>
      <c r="H70" s="430"/>
      <c r="I70" s="430"/>
      <c r="J70" s="430"/>
      <c r="K70" s="431"/>
      <c r="L70" s="14"/>
      <c r="N70" s="19"/>
    </row>
    <row r="71" spans="3:14" ht="23.25" thickBot="1" x14ac:dyDescent="0.2">
      <c r="C71" s="13"/>
      <c r="D71" s="21" t="s">
        <v>294</v>
      </c>
      <c r="E71" s="24" t="s">
        <v>295</v>
      </c>
      <c r="F71" s="428"/>
      <c r="G71" s="428"/>
      <c r="H71" s="428"/>
      <c r="I71" s="428"/>
      <c r="J71" s="428"/>
      <c r="K71" s="429"/>
      <c r="L71" s="14"/>
    </row>
    <row r="72" spans="3:14" x14ac:dyDescent="0.15">
      <c r="C72" s="33"/>
      <c r="D72" s="34"/>
      <c r="E72" s="34"/>
      <c r="F72" s="34"/>
      <c r="G72" s="34"/>
      <c r="H72" s="34"/>
      <c r="I72" s="34"/>
      <c r="J72" s="34"/>
      <c r="K72" s="34"/>
      <c r="L72" s="35"/>
    </row>
  </sheetData>
  <sheetProtection formatColumns="0" formatRows="0"/>
  <mergeCells count="60">
    <mergeCell ref="I42:K42"/>
    <mergeCell ref="I39:K39"/>
    <mergeCell ref="I40:K40"/>
    <mergeCell ref="I41:K41"/>
    <mergeCell ref="I49:K49"/>
    <mergeCell ref="I50:K50"/>
    <mergeCell ref="I47:K47"/>
    <mergeCell ref="I48:K48"/>
    <mergeCell ref="I43:K43"/>
    <mergeCell ref="I44:K44"/>
    <mergeCell ref="D4:K4"/>
    <mergeCell ref="F13:K13"/>
    <mergeCell ref="F14:K14"/>
    <mergeCell ref="F7:K7"/>
    <mergeCell ref="F8:K8"/>
    <mergeCell ref="D6:K6"/>
    <mergeCell ref="F9:K9"/>
    <mergeCell ref="F10:K10"/>
    <mergeCell ref="F11:K11"/>
    <mergeCell ref="F12:K12"/>
    <mergeCell ref="G15:J15"/>
    <mergeCell ref="F22:K22"/>
    <mergeCell ref="D18:K18"/>
    <mergeCell ref="F16:K16"/>
    <mergeCell ref="F19:K19"/>
    <mergeCell ref="F20:K20"/>
    <mergeCell ref="F21:K21"/>
    <mergeCell ref="F31:K31"/>
    <mergeCell ref="H32:K32"/>
    <mergeCell ref="H33:K33"/>
    <mergeCell ref="F23:K23"/>
    <mergeCell ref="F24:K24"/>
    <mergeCell ref="D30:K30"/>
    <mergeCell ref="D26:K26"/>
    <mergeCell ref="F27:K27"/>
    <mergeCell ref="D28:K28"/>
    <mergeCell ref="D34:K34"/>
    <mergeCell ref="D55:K55"/>
    <mergeCell ref="F63:K63"/>
    <mergeCell ref="F58:K58"/>
    <mergeCell ref="F59:K59"/>
    <mergeCell ref="D57:K57"/>
    <mergeCell ref="I37:K37"/>
    <mergeCell ref="I38:K38"/>
    <mergeCell ref="F60:K60"/>
    <mergeCell ref="D36:K36"/>
    <mergeCell ref="I53:K53"/>
    <mergeCell ref="I54:K54"/>
    <mergeCell ref="I45:K45"/>
    <mergeCell ref="I46:K46"/>
    <mergeCell ref="I51:K51"/>
    <mergeCell ref="I52:K52"/>
    <mergeCell ref="D65:K65"/>
    <mergeCell ref="D62:K62"/>
    <mergeCell ref="F64:K64"/>
    <mergeCell ref="F71:K71"/>
    <mergeCell ref="F70:K70"/>
    <mergeCell ref="F69:K69"/>
    <mergeCell ref="F68:K68"/>
    <mergeCell ref="D67:K67"/>
  </mergeCells>
  <phoneticPr fontId="14" type="noConversion"/>
  <dataValidations count="9">
    <dataValidation type="list" errorStyle="warning" allowBlank="1" showInputMessage="1" showErrorMessage="1" sqref="F31:K31">
      <formula1>ps_p</formula1>
    </dataValidation>
    <dataValidation type="list" allowBlank="1" showInputMessage="1" showErrorMessage="1" sqref="F14:K14">
      <formula1>ps_geo</formula1>
    </dataValidation>
    <dataValidation type="list" errorStyle="warning" allowBlank="1" showInputMessage="1" showErrorMessage="1" sqref="F12:K12">
      <formula1>ps_ssh</formula1>
    </dataValidation>
    <dataValidation type="list" allowBlank="1" showInputMessage="1" showErrorMessage="1" sqref="F15">
      <formula1>ps_tsh</formula1>
    </dataValidation>
    <dataValidation type="list" errorStyle="warning" allowBlank="1" showInputMessage="1" showErrorMessage="1" sqref="F19:K19">
      <formula1>ps_ti</formula1>
    </dataValidation>
    <dataValidation type="list" allowBlank="1" showInputMessage="1" showErrorMessage="1" sqref="F11:K11">
      <formula1>ps_psr</formula1>
    </dataValidation>
    <dataValidation type="list" errorStyle="warning" allowBlank="1" showInputMessage="1" showErrorMessage="1" sqref="F10:K10">
      <formula1>ps_sr</formula1>
    </dataValidation>
    <dataValidation type="list" allowBlank="1" showInputMessage="1" showErrorMessage="1" sqref="F13:K13">
      <formula1>ps_z</formula1>
    </dataValidation>
    <dataValidation type="list" allowBlank="1" showInputMessage="1" showErrorMessage="1" sqref="G38 G40:G54">
      <formula1>"Готов, В разработке"</formula1>
    </dataValidation>
  </dataValidations>
  <hyperlinks>
    <hyperlink ref="D28:K28" location="Паспорт!R1C1" display="Добавить документ"/>
    <hyperlink ref="D34:K34" location="Паспорт!R1C1" display="Добавить мониторинг"/>
    <hyperlink ref="D55:K55" location="Паспорт!R1C1" display="Добавить лист"/>
    <hyperlink ref="D65:K65" location="Паспорт!R1C1" display="Добавить версию"/>
    <hyperlink ref="C39" location="'Паспорт'!$C$39" display="Удалить"/>
    <hyperlink ref="C40" location="'Паспорт'!$C$40" display="Удалить"/>
    <hyperlink ref="C41" location="'Паспорт'!$C$41" display="Удалить"/>
    <hyperlink ref="C42" location="'Паспорт'!$C$42" display="Удалить"/>
    <hyperlink ref="C43" location="'Паспорт'!$C$43" display="Удалить"/>
    <hyperlink ref="C44" location="'Паспорт'!$C$44" display="Удалить"/>
    <hyperlink ref="C45" location="'Паспорт'!$C$45" display="Удалить"/>
    <hyperlink ref="C46" location="'Паспорт'!$C$46" display="Удалить"/>
    <hyperlink ref="C47" location="'Паспорт'!$C$47" display="Удалить"/>
    <hyperlink ref="C48" location="'Паспорт'!$C$48" display="Удалить"/>
    <hyperlink ref="C49" location="'Паспорт'!$C$49" display="Удалить"/>
    <hyperlink ref="C50" location="'Паспорт'!$C$50" display="Удалить"/>
    <hyperlink ref="C51" location="'Паспорт'!$C$51" display="Удалить"/>
    <hyperlink ref="C52" location="'Паспорт'!$C$52" display="Удалить"/>
    <hyperlink ref="C53" location="'Паспорт'!$C$53" display="Удалить"/>
    <hyperlink ref="C54" location="'Паспорт'!$C$54" display="Удалить"/>
  </hyperlinks>
  <pageMargins left="0.75" right="0.75" top="1" bottom="1" header="0.5" footer="0.5"/>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workbookViewId="0"/>
  </sheetViews>
  <sheetFormatPr defaultRowHeight="11.25" x14ac:dyDescent="0.15"/>
  <cols>
    <col min="1" max="26" width="9.140625" style="133"/>
    <col min="27" max="36" width="9.140625" style="135"/>
    <col min="37" max="16384" width="9.140625" style="133"/>
  </cols>
  <sheetData/>
  <sheetProtection formatColumns="0" formatRows="0"/>
  <phoneticPr fontId="11"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Main02" enableFormatConditionsCalculation="0">
    <tabColor indexed="31"/>
    <pageSetUpPr fitToPage="1"/>
  </sheetPr>
  <dimension ref="A1:AA36"/>
  <sheetViews>
    <sheetView showGridLines="0" topLeftCell="D7" workbookViewId="0">
      <pane xSplit="4" ySplit="6" topLeftCell="H13" activePane="bottomRight" state="frozen"/>
      <selection activeCell="D7" sqref="D7"/>
      <selection pane="topRight" activeCell="H7" sqref="H7"/>
      <selection pane="bottomLeft" activeCell="D13" sqref="D13"/>
      <selection pane="bottomRight" activeCell="L51" sqref="L51"/>
    </sheetView>
  </sheetViews>
  <sheetFormatPr defaultRowHeight="11.25" x14ac:dyDescent="0.15"/>
  <cols>
    <col min="1" max="1" width="16.85546875" style="52" hidden="1" customWidth="1"/>
    <col min="2" max="2" width="13.42578125" style="52" hidden="1" customWidth="1"/>
    <col min="3" max="3" width="2.140625" style="52" hidden="1" customWidth="1"/>
    <col min="4" max="4" width="1.7109375" style="66" customWidth="1"/>
    <col min="5" max="5" width="4.5703125" style="66" bestFit="1" customWidth="1"/>
    <col min="6" max="6" width="36" style="66" bestFit="1" customWidth="1"/>
    <col min="7" max="7" width="5" style="66" bestFit="1" customWidth="1"/>
    <col min="8" max="8" width="2.42578125" style="66" customWidth="1"/>
    <col min="9" max="9" width="14.7109375" style="66" customWidth="1"/>
    <col min="10" max="11" width="2.42578125" style="66" customWidth="1"/>
    <col min="12" max="12" width="14.7109375" style="66" customWidth="1"/>
    <col min="13" max="14" width="2.42578125" style="66" customWidth="1"/>
    <col min="15" max="15" width="14.7109375" style="66" customWidth="1"/>
    <col min="16" max="16" width="2.42578125" style="66" customWidth="1"/>
    <col min="17" max="17" width="14.7109375" style="66" customWidth="1"/>
    <col min="18" max="18" width="3.5703125" style="66" customWidth="1"/>
    <col min="19" max="16384" width="9.140625" style="66"/>
  </cols>
  <sheetData>
    <row r="1" spans="1:18" hidden="1" x14ac:dyDescent="0.15"/>
    <row r="2" spans="1:18" hidden="1" x14ac:dyDescent="0.15">
      <c r="A2" s="52" t="s">
        <v>333</v>
      </c>
      <c r="B2" s="54"/>
    </row>
    <row r="3" spans="1:18" hidden="1" x14ac:dyDescent="0.15"/>
    <row r="4" spans="1:18" hidden="1" x14ac:dyDescent="0.15"/>
    <row r="5" spans="1:18" hidden="1" x14ac:dyDescent="0.15">
      <c r="B5" s="54"/>
    </row>
    <row r="6" spans="1:18" ht="14.25" hidden="1" customHeight="1" x14ac:dyDescent="0.15">
      <c r="B6" s="54"/>
    </row>
    <row r="7" spans="1:18" x14ac:dyDescent="0.15">
      <c r="B7" s="54"/>
      <c r="D7" s="67"/>
      <c r="E7" s="55"/>
      <c r="F7" s="55"/>
      <c r="G7" s="55"/>
      <c r="H7" s="55"/>
      <c r="I7" s="55"/>
      <c r="J7" s="55"/>
      <c r="K7" s="55"/>
      <c r="L7" s="55"/>
      <c r="M7" s="55"/>
      <c r="N7" s="55"/>
      <c r="O7" s="55"/>
      <c r="P7" s="55"/>
      <c r="Q7" s="84" t="s">
        <v>334</v>
      </c>
      <c r="R7" s="84"/>
    </row>
    <row r="8" spans="1:18" ht="20.100000000000001" customHeight="1" x14ac:dyDescent="0.15">
      <c r="C8" s="166"/>
      <c r="D8" s="177"/>
      <c r="E8" s="398" t="s">
        <v>335</v>
      </c>
      <c r="F8" s="398"/>
      <c r="G8" s="398"/>
      <c r="H8" s="398"/>
      <c r="I8" s="398"/>
      <c r="J8" s="398"/>
      <c r="K8" s="398"/>
      <c r="L8" s="398"/>
      <c r="M8" s="398"/>
      <c r="N8" s="398"/>
      <c r="O8" s="398"/>
      <c r="P8" s="398"/>
      <c r="Q8" s="398"/>
      <c r="R8" s="177"/>
    </row>
    <row r="9" spans="1:18" ht="9.9499999999999993" customHeight="1" x14ac:dyDescent="0.15">
      <c r="D9" s="69"/>
      <c r="E9" s="69"/>
      <c r="F9" s="69"/>
      <c r="G9" s="69"/>
      <c r="H9" s="69"/>
      <c r="I9" s="69"/>
      <c r="J9" s="69"/>
      <c r="K9" s="69"/>
      <c r="L9" s="69"/>
      <c r="M9" s="69"/>
      <c r="N9" s="69"/>
      <c r="O9" s="69"/>
      <c r="P9" s="69"/>
      <c r="Q9" s="69"/>
      <c r="R9" s="83"/>
    </row>
    <row r="10" spans="1:18" ht="18" hidden="1" customHeight="1" x14ac:dyDescent="0.15">
      <c r="C10" s="166"/>
      <c r="D10" s="67"/>
      <c r="E10" s="69"/>
      <c r="F10" s="69"/>
      <c r="G10" s="69"/>
      <c r="H10" s="69"/>
      <c r="I10" s="69"/>
      <c r="J10" s="69"/>
      <c r="K10" s="69"/>
      <c r="L10" s="69"/>
      <c r="M10" s="69"/>
      <c r="N10" s="69"/>
      <c r="O10" s="83"/>
      <c r="P10" s="83"/>
      <c r="Q10" s="83" t="str">
        <f>IF(unit="","",unit)</f>
        <v>тыс.руб.</v>
      </c>
      <c r="R10" s="67"/>
    </row>
    <row r="11" spans="1:18" ht="22.5" x14ac:dyDescent="0.15">
      <c r="C11" s="166"/>
      <c r="D11" s="67"/>
      <c r="E11" s="223" t="s">
        <v>668</v>
      </c>
      <c r="F11" s="211" t="s">
        <v>680</v>
      </c>
      <c r="G11" s="211" t="s">
        <v>229</v>
      </c>
      <c r="H11" s="399" t="str">
        <f>"На " &amp; IF(report_date=""," отчётную дату отчётного года",report_date&amp;" г.")</f>
        <v>На 31.12.2014 г.</v>
      </c>
      <c r="I11" s="399"/>
      <c r="J11" s="399"/>
      <c r="K11" s="399" t="str">
        <f>"На 31 декабря " &amp; IF(god=""," предыдущего года",god-1&amp;" г.")</f>
        <v>На 31 декабря 2013 г.</v>
      </c>
      <c r="L11" s="399"/>
      <c r="M11" s="399"/>
      <c r="N11" s="399" t="str">
        <f>"На 31 декабря " &amp; IF(god=""," года, предшествующего предыдущему",god-2&amp;" г.")</f>
        <v>На 31 декабря 2012 г.</v>
      </c>
      <c r="O11" s="399"/>
      <c r="P11" s="399"/>
      <c r="Q11" s="211" t="s">
        <v>364</v>
      </c>
      <c r="R11" s="67"/>
    </row>
    <row r="12" spans="1:18" s="296" customFormat="1" x14ac:dyDescent="0.15">
      <c r="A12" s="291"/>
      <c r="B12" s="291"/>
      <c r="C12" s="292"/>
      <c r="D12" s="293"/>
      <c r="E12" s="294">
        <v>1</v>
      </c>
      <c r="F12" s="295" t="s">
        <v>341</v>
      </c>
      <c r="G12" s="295" t="s">
        <v>345</v>
      </c>
      <c r="H12" s="403" t="s">
        <v>83</v>
      </c>
      <c r="I12" s="403"/>
      <c r="J12" s="403"/>
      <c r="K12" s="403" t="s">
        <v>110</v>
      </c>
      <c r="L12" s="403"/>
      <c r="M12" s="403"/>
      <c r="N12" s="403" t="s">
        <v>362</v>
      </c>
      <c r="O12" s="403"/>
      <c r="P12" s="403"/>
      <c r="Q12" s="295" t="s">
        <v>363</v>
      </c>
      <c r="R12" s="293"/>
    </row>
    <row r="13" spans="1:18" ht="18" customHeight="1" x14ac:dyDescent="0.15">
      <c r="A13" s="57"/>
      <c r="B13" s="56"/>
      <c r="C13" s="166"/>
      <c r="D13" s="67"/>
      <c r="E13" s="224">
        <v>1</v>
      </c>
      <c r="F13" s="401" t="s">
        <v>669</v>
      </c>
      <c r="G13" s="402"/>
      <c r="H13" s="225"/>
      <c r="I13" s="226"/>
      <c r="J13" s="227" t="s">
        <v>716</v>
      </c>
      <c r="K13" s="225"/>
      <c r="L13" s="227"/>
      <c r="M13" s="227" t="s">
        <v>716</v>
      </c>
      <c r="N13" s="228"/>
      <c r="O13" s="228"/>
      <c r="P13" s="228" t="s">
        <v>716</v>
      </c>
      <c r="Q13" s="229"/>
      <c r="R13" s="67"/>
    </row>
    <row r="14" spans="1:18" ht="18" customHeight="1" x14ac:dyDescent="0.15">
      <c r="A14" s="58"/>
      <c r="B14" s="57" t="s">
        <v>365</v>
      </c>
      <c r="C14" s="166"/>
      <c r="D14" s="67"/>
      <c r="E14" s="230" t="s">
        <v>183</v>
      </c>
      <c r="F14" s="231" t="s">
        <v>336</v>
      </c>
      <c r="G14" s="232" t="s">
        <v>365</v>
      </c>
      <c r="H14" s="317"/>
      <c r="I14" s="320">
        <v>0</v>
      </c>
      <c r="J14" s="234"/>
      <c r="K14" s="235"/>
      <c r="L14" s="321">
        <v>0</v>
      </c>
      <c r="M14" s="236"/>
      <c r="N14" s="235"/>
      <c r="O14" s="321">
        <v>0</v>
      </c>
      <c r="P14" s="236"/>
      <c r="Q14" s="237"/>
      <c r="R14" s="67"/>
    </row>
    <row r="15" spans="1:18" ht="18" customHeight="1" x14ac:dyDescent="0.15">
      <c r="A15" s="58"/>
      <c r="B15" s="57" t="s">
        <v>367</v>
      </c>
      <c r="C15" s="166"/>
      <c r="D15" s="67"/>
      <c r="E15" s="230" t="s">
        <v>187</v>
      </c>
      <c r="F15" s="238" t="s">
        <v>366</v>
      </c>
      <c r="G15" s="211" t="s">
        <v>367</v>
      </c>
      <c r="H15" s="239"/>
      <c r="I15" s="320">
        <v>0</v>
      </c>
      <c r="J15" s="240"/>
      <c r="K15" s="241"/>
      <c r="L15" s="320">
        <v>0</v>
      </c>
      <c r="M15" s="242"/>
      <c r="N15" s="241"/>
      <c r="O15" s="320">
        <v>0</v>
      </c>
      <c r="P15" s="242"/>
      <c r="Q15" s="216"/>
      <c r="R15" s="67"/>
    </row>
    <row r="16" spans="1:18" ht="18" customHeight="1" x14ac:dyDescent="0.15">
      <c r="A16" s="58"/>
      <c r="B16" s="57">
        <v>1180</v>
      </c>
      <c r="C16" s="166"/>
      <c r="D16" s="67"/>
      <c r="E16" s="230" t="s">
        <v>192</v>
      </c>
      <c r="F16" s="238" t="s">
        <v>534</v>
      </c>
      <c r="G16" s="211" t="s">
        <v>370</v>
      </c>
      <c r="H16" s="239"/>
      <c r="I16" s="320">
        <v>0</v>
      </c>
      <c r="J16" s="240"/>
      <c r="K16" s="241"/>
      <c r="L16" s="320">
        <v>0</v>
      </c>
      <c r="M16" s="242"/>
      <c r="N16" s="241"/>
      <c r="O16" s="320">
        <v>0</v>
      </c>
      <c r="P16" s="242"/>
      <c r="Q16" s="241"/>
      <c r="R16" s="67"/>
    </row>
    <row r="17" spans="1:27" ht="18" customHeight="1" x14ac:dyDescent="0.15">
      <c r="A17" s="58"/>
      <c r="B17" s="57">
        <v>1190</v>
      </c>
      <c r="C17" s="166"/>
      <c r="D17" s="67"/>
      <c r="E17" s="230" t="s">
        <v>196</v>
      </c>
      <c r="F17" s="238" t="s">
        <v>535</v>
      </c>
      <c r="G17" s="211" t="s">
        <v>371</v>
      </c>
      <c r="H17" s="239"/>
      <c r="I17" s="320">
        <v>0</v>
      </c>
      <c r="J17" s="240"/>
      <c r="K17" s="241"/>
      <c r="L17" s="320">
        <v>0</v>
      </c>
      <c r="M17" s="242"/>
      <c r="N17" s="241"/>
      <c r="O17" s="320">
        <v>0</v>
      </c>
      <c r="P17" s="242"/>
      <c r="Q17" s="241"/>
      <c r="R17" s="67"/>
    </row>
    <row r="18" spans="1:27" ht="18" customHeight="1" x14ac:dyDescent="0.15">
      <c r="A18" s="58"/>
      <c r="B18" s="57" t="s">
        <v>370</v>
      </c>
      <c r="C18" s="166"/>
      <c r="D18" s="67"/>
      <c r="E18" s="230" t="s">
        <v>200</v>
      </c>
      <c r="F18" s="238" t="s">
        <v>337</v>
      </c>
      <c r="G18" s="211" t="s">
        <v>372</v>
      </c>
      <c r="H18" s="239"/>
      <c r="I18" s="320">
        <v>329</v>
      </c>
      <c r="J18" s="240"/>
      <c r="K18" s="241"/>
      <c r="L18" s="320">
        <v>401</v>
      </c>
      <c r="M18" s="242"/>
      <c r="N18" s="241"/>
      <c r="O18" s="320">
        <v>478</v>
      </c>
      <c r="P18" s="242"/>
      <c r="Q18" s="216"/>
      <c r="R18" s="67"/>
    </row>
    <row r="19" spans="1:27" ht="22.5" x14ac:dyDescent="0.15">
      <c r="A19" s="58"/>
      <c r="B19" s="57" t="s">
        <v>371</v>
      </c>
      <c r="C19" s="166"/>
      <c r="D19" s="67"/>
      <c r="E19" s="230" t="s">
        <v>204</v>
      </c>
      <c r="F19" s="238" t="s">
        <v>338</v>
      </c>
      <c r="G19" s="211" t="s">
        <v>373</v>
      </c>
      <c r="H19" s="239"/>
      <c r="I19" s="320">
        <v>0</v>
      </c>
      <c r="J19" s="240"/>
      <c r="K19" s="241"/>
      <c r="L19" s="320">
        <v>0</v>
      </c>
      <c r="M19" s="242"/>
      <c r="N19" s="241"/>
      <c r="O19" s="320">
        <v>0</v>
      </c>
      <c r="P19" s="242"/>
      <c r="Q19" s="216"/>
      <c r="R19" s="67"/>
    </row>
    <row r="20" spans="1:27" ht="18" customHeight="1" x14ac:dyDescent="0.15">
      <c r="A20" s="58"/>
      <c r="B20" s="57" t="s">
        <v>372</v>
      </c>
      <c r="C20" s="166"/>
      <c r="D20" s="67"/>
      <c r="E20" s="230" t="s">
        <v>270</v>
      </c>
      <c r="F20" s="238" t="s">
        <v>369</v>
      </c>
      <c r="G20" s="211" t="s">
        <v>374</v>
      </c>
      <c r="H20" s="239"/>
      <c r="I20" s="320">
        <v>0</v>
      </c>
      <c r="J20" s="240"/>
      <c r="K20" s="241"/>
      <c r="L20" s="320">
        <v>0</v>
      </c>
      <c r="M20" s="242"/>
      <c r="N20" s="241"/>
      <c r="O20" s="320">
        <v>0</v>
      </c>
      <c r="P20" s="242"/>
      <c r="Q20" s="216"/>
      <c r="R20" s="67"/>
    </row>
    <row r="21" spans="1:27" ht="18" customHeight="1" x14ac:dyDescent="0.15">
      <c r="A21" s="58"/>
      <c r="B21" s="57" t="s">
        <v>373</v>
      </c>
      <c r="C21" s="166"/>
      <c r="D21" s="67"/>
      <c r="E21" s="230" t="s">
        <v>231</v>
      </c>
      <c r="F21" s="238" t="s">
        <v>359</v>
      </c>
      <c r="G21" s="211" t="s">
        <v>532</v>
      </c>
      <c r="H21" s="239"/>
      <c r="I21" s="320">
        <v>0</v>
      </c>
      <c r="J21" s="240"/>
      <c r="K21" s="241"/>
      <c r="L21" s="320">
        <v>0</v>
      </c>
      <c r="M21" s="242"/>
      <c r="N21" s="241"/>
      <c r="O21" s="320">
        <v>0</v>
      </c>
      <c r="P21" s="242"/>
      <c r="Q21" s="216"/>
      <c r="R21" s="67"/>
    </row>
    <row r="22" spans="1:27" ht="18" customHeight="1" x14ac:dyDescent="0.15">
      <c r="A22" s="58"/>
      <c r="B22" s="57" t="s">
        <v>374</v>
      </c>
      <c r="C22" s="166"/>
      <c r="D22" s="67"/>
      <c r="E22" s="230" t="s">
        <v>234</v>
      </c>
      <c r="F22" s="238" t="s">
        <v>339</v>
      </c>
      <c r="G22" s="211" t="s">
        <v>533</v>
      </c>
      <c r="H22" s="239"/>
      <c r="I22" s="320">
        <v>0</v>
      </c>
      <c r="J22" s="240"/>
      <c r="K22" s="241"/>
      <c r="L22" s="320">
        <v>0</v>
      </c>
      <c r="M22" s="242"/>
      <c r="N22" s="241"/>
      <c r="O22" s="320">
        <v>0</v>
      </c>
      <c r="P22" s="242"/>
      <c r="Q22" s="216"/>
      <c r="R22" s="67"/>
    </row>
    <row r="23" spans="1:27" ht="18" customHeight="1" x14ac:dyDescent="0.15">
      <c r="A23" s="58"/>
      <c r="B23" s="57" t="s">
        <v>368</v>
      </c>
      <c r="C23" s="166"/>
      <c r="D23" s="67"/>
      <c r="E23" s="230" t="s">
        <v>238</v>
      </c>
      <c r="F23" s="243" t="s">
        <v>674</v>
      </c>
      <c r="G23" s="244" t="s">
        <v>368</v>
      </c>
      <c r="H23" s="241"/>
      <c r="I23" s="320">
        <v>329</v>
      </c>
      <c r="J23" s="272"/>
      <c r="K23" s="241"/>
      <c r="L23" s="320">
        <v>401</v>
      </c>
      <c r="M23" s="272"/>
      <c r="N23" s="241"/>
      <c r="O23" s="320">
        <v>478</v>
      </c>
      <c r="P23" s="272"/>
      <c r="Q23" s="246"/>
      <c r="R23" s="67"/>
    </row>
    <row r="24" spans="1:27" ht="18" customHeight="1" x14ac:dyDescent="0.15">
      <c r="A24" s="57"/>
      <c r="B24" s="57"/>
      <c r="C24" s="166"/>
      <c r="D24" s="67"/>
      <c r="E24" s="247" t="s">
        <v>341</v>
      </c>
      <c r="F24" s="401" t="s">
        <v>670</v>
      </c>
      <c r="G24" s="402"/>
      <c r="H24" s="225"/>
      <c r="I24" s="248"/>
      <c r="J24" s="228"/>
      <c r="K24" s="225"/>
      <c r="L24" s="228"/>
      <c r="M24" s="228"/>
      <c r="N24" s="228"/>
      <c r="O24" s="228"/>
      <c r="P24" s="228"/>
      <c r="Q24" s="229"/>
      <c r="R24" s="67"/>
    </row>
    <row r="25" spans="1:27" ht="18" customHeight="1" x14ac:dyDescent="0.15">
      <c r="A25" s="58"/>
      <c r="B25" s="57"/>
      <c r="C25" s="166"/>
      <c r="D25" s="67"/>
      <c r="E25" s="230" t="s">
        <v>226</v>
      </c>
      <c r="F25" s="231" t="s">
        <v>386</v>
      </c>
      <c r="G25" s="232" t="s">
        <v>375</v>
      </c>
      <c r="H25" s="235"/>
      <c r="I25" s="321">
        <v>1870</v>
      </c>
      <c r="J25" s="236"/>
      <c r="K25" s="235"/>
      <c r="L25" s="321">
        <v>2118</v>
      </c>
      <c r="M25" s="236"/>
      <c r="N25" s="235"/>
      <c r="O25" s="321">
        <v>1864</v>
      </c>
      <c r="P25" s="236"/>
      <c r="Q25" s="237"/>
      <c r="R25" s="67"/>
    </row>
    <row r="26" spans="1:27" ht="22.5" x14ac:dyDescent="0.15">
      <c r="A26" s="58"/>
      <c r="B26" s="57"/>
      <c r="C26" s="166"/>
      <c r="D26" s="67"/>
      <c r="E26" s="230" t="s">
        <v>227</v>
      </c>
      <c r="F26" s="238" t="s">
        <v>342</v>
      </c>
      <c r="G26" s="211" t="s">
        <v>377</v>
      </c>
      <c r="H26" s="241"/>
      <c r="I26" s="320">
        <v>0</v>
      </c>
      <c r="J26" s="242"/>
      <c r="K26" s="241"/>
      <c r="L26" s="320">
        <v>0</v>
      </c>
      <c r="M26" s="242"/>
      <c r="N26" s="241"/>
      <c r="O26" s="320">
        <v>0</v>
      </c>
      <c r="P26" s="242"/>
      <c r="Q26" s="216"/>
      <c r="R26" s="67"/>
      <c r="S26" s="68"/>
      <c r="T26" s="68"/>
      <c r="U26" s="68"/>
      <c r="V26" s="68"/>
      <c r="W26" s="68"/>
      <c r="X26" s="68"/>
      <c r="Y26" s="68"/>
      <c r="Z26" s="68"/>
      <c r="AA26" s="68"/>
    </row>
    <row r="27" spans="1:27" ht="18" customHeight="1" x14ac:dyDescent="0.15">
      <c r="A27" s="58"/>
      <c r="B27" s="57"/>
      <c r="C27" s="166"/>
      <c r="D27" s="67"/>
      <c r="E27" s="230" t="s">
        <v>228</v>
      </c>
      <c r="F27" s="238" t="s">
        <v>376</v>
      </c>
      <c r="G27" s="211" t="s">
        <v>378</v>
      </c>
      <c r="H27" s="241"/>
      <c r="I27" s="320">
        <v>3326</v>
      </c>
      <c r="J27" s="242"/>
      <c r="K27" s="241"/>
      <c r="L27" s="320">
        <v>4039</v>
      </c>
      <c r="M27" s="242"/>
      <c r="N27" s="241"/>
      <c r="O27" s="320">
        <v>3430</v>
      </c>
      <c r="P27" s="242"/>
      <c r="Q27" s="216"/>
      <c r="R27" s="67"/>
      <c r="S27" s="68"/>
      <c r="T27" s="68"/>
      <c r="U27" s="68"/>
      <c r="V27" s="68"/>
      <c r="W27" s="68"/>
      <c r="X27" s="68"/>
      <c r="Y27" s="68"/>
      <c r="Z27" s="68"/>
      <c r="AA27" s="68"/>
    </row>
    <row r="28" spans="1:27" ht="22.5" x14ac:dyDescent="0.15">
      <c r="A28" s="58"/>
      <c r="B28" s="57"/>
      <c r="C28" s="166"/>
      <c r="D28" s="67"/>
      <c r="E28" s="230" t="s">
        <v>246</v>
      </c>
      <c r="F28" s="238" t="s">
        <v>536</v>
      </c>
      <c r="G28" s="211" t="s">
        <v>379</v>
      </c>
      <c r="H28" s="241"/>
      <c r="I28" s="320">
        <v>0</v>
      </c>
      <c r="J28" s="242"/>
      <c r="K28" s="241"/>
      <c r="L28" s="320">
        <v>0</v>
      </c>
      <c r="M28" s="242"/>
      <c r="N28" s="241"/>
      <c r="O28" s="320">
        <v>0</v>
      </c>
      <c r="P28" s="242"/>
      <c r="Q28" s="216"/>
      <c r="R28" s="67"/>
      <c r="S28" s="68"/>
      <c r="T28" s="68"/>
      <c r="U28" s="68"/>
      <c r="V28" s="68"/>
      <c r="W28" s="68"/>
      <c r="X28" s="68"/>
      <c r="Y28" s="68"/>
      <c r="Z28" s="68"/>
      <c r="AA28" s="68"/>
    </row>
    <row r="29" spans="1:27" ht="22.5" customHeight="1" x14ac:dyDescent="0.15">
      <c r="A29" s="58"/>
      <c r="B29" s="57"/>
      <c r="C29" s="166"/>
      <c r="D29" s="67"/>
      <c r="E29" s="230" t="s">
        <v>248</v>
      </c>
      <c r="F29" s="238" t="s">
        <v>537</v>
      </c>
      <c r="G29" s="211" t="s">
        <v>380</v>
      </c>
      <c r="H29" s="241"/>
      <c r="I29" s="320">
        <v>1192</v>
      </c>
      <c r="J29" s="242"/>
      <c r="K29" s="241"/>
      <c r="L29" s="320">
        <v>1001</v>
      </c>
      <c r="M29" s="242"/>
      <c r="N29" s="241"/>
      <c r="O29" s="320">
        <v>1149</v>
      </c>
      <c r="P29" s="242"/>
      <c r="Q29" s="216"/>
      <c r="R29" s="67"/>
    </row>
    <row r="30" spans="1:27" ht="18" customHeight="1" x14ac:dyDescent="0.15">
      <c r="A30" s="58"/>
      <c r="B30" s="57"/>
      <c r="C30" s="166"/>
      <c r="D30" s="67"/>
      <c r="E30" s="230" t="s">
        <v>250</v>
      </c>
      <c r="F30" s="238" t="s">
        <v>344</v>
      </c>
      <c r="G30" s="211" t="s">
        <v>381</v>
      </c>
      <c r="H30" s="241"/>
      <c r="I30" s="320">
        <v>0</v>
      </c>
      <c r="J30" s="242"/>
      <c r="K30" s="241"/>
      <c r="L30" s="320">
        <v>0</v>
      </c>
      <c r="M30" s="242"/>
      <c r="N30" s="241"/>
      <c r="O30" s="320">
        <v>7</v>
      </c>
      <c r="P30" s="242"/>
      <c r="Q30" s="216"/>
      <c r="R30" s="67"/>
    </row>
    <row r="31" spans="1:27" ht="18" customHeight="1" x14ac:dyDescent="0.15">
      <c r="A31" s="58"/>
      <c r="B31" s="57"/>
      <c r="C31" s="166"/>
      <c r="D31" s="67"/>
      <c r="E31" s="230" t="s">
        <v>343</v>
      </c>
      <c r="F31" s="249" t="s">
        <v>675</v>
      </c>
      <c r="G31" s="211" t="s">
        <v>382</v>
      </c>
      <c r="H31" s="241"/>
      <c r="I31" s="320">
        <v>6388</v>
      </c>
      <c r="J31" s="272"/>
      <c r="K31" s="241"/>
      <c r="L31" s="320">
        <v>7158</v>
      </c>
      <c r="M31" s="272"/>
      <c r="N31" s="241"/>
      <c r="O31" s="320">
        <v>6450</v>
      </c>
      <c r="P31" s="272"/>
      <c r="Q31" s="216"/>
      <c r="R31" s="67"/>
    </row>
    <row r="32" spans="1:27" ht="18" customHeight="1" x14ac:dyDescent="0.15">
      <c r="A32" s="58"/>
      <c r="B32" s="57"/>
      <c r="C32" s="166"/>
      <c r="D32" s="67"/>
      <c r="E32" s="230" t="s">
        <v>345</v>
      </c>
      <c r="F32" s="250" t="s">
        <v>679</v>
      </c>
      <c r="G32" s="211" t="s">
        <v>383</v>
      </c>
      <c r="H32" s="241"/>
      <c r="I32" s="320">
        <v>6717</v>
      </c>
      <c r="J32" s="272"/>
      <c r="K32" s="241"/>
      <c r="L32" s="320">
        <v>7559</v>
      </c>
      <c r="M32" s="272"/>
      <c r="N32" s="241"/>
      <c r="O32" s="320">
        <v>6928</v>
      </c>
      <c r="P32" s="272"/>
      <c r="Q32" s="216"/>
      <c r="R32" s="67"/>
    </row>
    <row r="33" spans="1:18" x14ac:dyDescent="0.15">
      <c r="A33" s="57"/>
      <c r="B33" s="56"/>
      <c r="C33" s="166"/>
      <c r="D33" s="67"/>
      <c r="E33" s="67"/>
      <c r="F33" s="67"/>
      <c r="G33" s="67"/>
      <c r="H33" s="67"/>
      <c r="I33" s="67"/>
      <c r="J33" s="67"/>
      <c r="K33" s="67"/>
      <c r="L33" s="67"/>
      <c r="M33" s="67"/>
      <c r="N33" s="67"/>
      <c r="O33" s="67"/>
      <c r="P33" s="67"/>
      <c r="Q33" s="67"/>
      <c r="R33" s="67"/>
    </row>
    <row r="34" spans="1:18" x14ac:dyDescent="0.15">
      <c r="A34" s="57"/>
      <c r="B34" s="56"/>
      <c r="E34" s="400"/>
      <c r="F34" s="400"/>
      <c r="G34" s="400"/>
      <c r="H34" s="400"/>
      <c r="I34" s="400"/>
      <c r="J34" s="400"/>
      <c r="K34" s="400"/>
      <c r="L34" s="400"/>
      <c r="M34" s="400"/>
      <c r="N34" s="400"/>
      <c r="O34" s="400"/>
      <c r="P34" s="400"/>
      <c r="Q34" s="400"/>
    </row>
    <row r="35" spans="1:18" x14ac:dyDescent="0.15">
      <c r="A35" s="59"/>
    </row>
    <row r="36" spans="1:18" x14ac:dyDescent="0.15">
      <c r="A36" s="59"/>
    </row>
  </sheetData>
  <sheetProtection password="FA9C" sheet="1" objects="1" scenarios="1" formatColumns="0" formatRows="0"/>
  <mergeCells count="10">
    <mergeCell ref="E8:Q8"/>
    <mergeCell ref="H11:J11"/>
    <mergeCell ref="N11:P11"/>
    <mergeCell ref="K11:M11"/>
    <mergeCell ref="E34:Q34"/>
    <mergeCell ref="F24:G24"/>
    <mergeCell ref="H12:J12"/>
    <mergeCell ref="N12:P12"/>
    <mergeCell ref="K12:M12"/>
    <mergeCell ref="F13:G13"/>
  </mergeCells>
  <phoneticPr fontId="8" type="noConversion"/>
  <dataValidations xWindow="599" yWindow="684" count="4">
    <dataValidation type="decimal" allowBlank="1" showInputMessage="1" showErrorMessage="1" sqref="W27">
      <formula1>0</formula1>
      <formula2>9999999999999990000</formula2>
    </dataValidation>
    <dataValidation type="whole" allowBlank="1" showInputMessage="1" showErrorMessage="1" errorTitle="Внимание" error="Допускается ввод только целых не отрицательных чисел!" prompt="Если Вам необходимо указать отрицательное значение, то в ячейке слева поставьте '('" sqref="I25:I32 O25:O32 L14:L23 I14:I23 O14:O23 L25:L32">
      <formula1>0</formula1>
      <formula2>9.99999999999999E+23</formula2>
    </dataValidation>
    <dataValidation type="list" allowBlank="1" showDropDown="1" showInputMessage="1" showErrorMessage="1" errorTitle="Внимание" error="Возможен ввод только символа '('!" sqref="N25:N32 H25:H32 K14:K23 N14:N23 H14:H23 K25:K32">
      <formula1>"("</formula1>
    </dataValidation>
    <dataValidation type="textLength" operator="lessThanOrEqual" allowBlank="1" showInputMessage="1" showErrorMessage="1" errorTitle="Ошибка" error="Допускается ввод не более 900 символов!" sqref="Q25:Q32 Q14:Q23">
      <formula1>900</formula1>
    </dataValidation>
  </dataValidations>
  <printOptions horizontalCentered="1"/>
  <pageMargins left="0.24000000000000002" right="0.24000000000000002" top="0.24000000000000002" bottom="0.24000000000000002" header="0.24000000000000002" footer="0.24000000000000002"/>
  <pageSetup paperSize="9" scale="96" fitToHeight="0" orientation="portrait" r:id="rId1"/>
  <headerFooter alignWithMargins="0"/>
  <ignoredErrors>
    <ignoredError sqref="N12 K12 H12 Q12 F12:G12 G14:G23 G25:G32 E24 E32" numberStoredAsText="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Main03" enableFormatConditionsCalculation="0">
    <tabColor indexed="31"/>
    <pageSetUpPr fitToPage="1"/>
  </sheetPr>
  <dimension ref="A1:S36"/>
  <sheetViews>
    <sheetView showGridLines="0" topLeftCell="D7" workbookViewId="0">
      <pane xSplit="4" ySplit="6" topLeftCell="H13" activePane="bottomRight" state="frozen"/>
      <selection activeCell="D7" sqref="D7"/>
      <selection pane="topRight" activeCell="H7" sqref="H7"/>
      <selection pane="bottomLeft" activeCell="D13" sqref="D13"/>
      <selection pane="bottomRight" activeCell="O33" sqref="O33"/>
    </sheetView>
  </sheetViews>
  <sheetFormatPr defaultRowHeight="11.25" x14ac:dyDescent="0.15"/>
  <cols>
    <col min="1" max="1" width="16.85546875" style="60" hidden="1" customWidth="1"/>
    <col min="2" max="2" width="30.140625" style="60" hidden="1" customWidth="1"/>
    <col min="3" max="3" width="2.140625" style="60" hidden="1" customWidth="1"/>
    <col min="4" max="4" width="1.7109375" style="66" customWidth="1"/>
    <col min="5" max="5" width="4.28515625" style="66" bestFit="1" customWidth="1"/>
    <col min="6" max="6" width="36.140625" style="66" customWidth="1"/>
    <col min="7" max="7" width="5" style="66" bestFit="1" customWidth="1"/>
    <col min="8" max="8" width="2.42578125" style="66" customWidth="1"/>
    <col min="9" max="9" width="14.7109375" style="66" customWidth="1"/>
    <col min="10" max="11" width="2.42578125" style="66" customWidth="1"/>
    <col min="12" max="12" width="14.7109375" style="66" customWidth="1"/>
    <col min="13" max="14" width="2.42578125" style="66" customWidth="1"/>
    <col min="15" max="15" width="14.7109375" style="66" customWidth="1"/>
    <col min="16" max="16" width="2.42578125" style="66" customWidth="1"/>
    <col min="17" max="17" width="14.7109375" style="66" customWidth="1"/>
    <col min="18" max="18" width="3.5703125" style="66" customWidth="1"/>
    <col min="19" max="19" width="5.28515625" style="66" customWidth="1"/>
    <col min="20" max="16384" width="9.140625" style="66"/>
  </cols>
  <sheetData>
    <row r="1" spans="1:19" hidden="1" x14ac:dyDescent="0.15"/>
    <row r="2" spans="1:19" hidden="1" x14ac:dyDescent="0.15">
      <c r="A2" s="60" t="s">
        <v>333</v>
      </c>
      <c r="B2" s="61"/>
    </row>
    <row r="3" spans="1:19" hidden="1" x14ac:dyDescent="0.15"/>
    <row r="4" spans="1:19" hidden="1" x14ac:dyDescent="0.15"/>
    <row r="5" spans="1:19" hidden="1" x14ac:dyDescent="0.15">
      <c r="B5" s="61"/>
    </row>
    <row r="6" spans="1:19" ht="14.25" hidden="1" customHeight="1" x14ac:dyDescent="0.15"/>
    <row r="7" spans="1:19" x14ac:dyDescent="0.15">
      <c r="A7" s="52"/>
      <c r="B7" s="54"/>
      <c r="C7" s="52"/>
      <c r="D7" s="67"/>
      <c r="E7" s="55"/>
      <c r="F7" s="55"/>
      <c r="G7" s="55"/>
      <c r="H7" s="55"/>
      <c r="I7" s="55"/>
      <c r="J7" s="55"/>
      <c r="K7" s="55"/>
      <c r="L7" s="55"/>
      <c r="M7" s="55"/>
      <c r="N7" s="55"/>
      <c r="O7" s="55"/>
      <c r="P7" s="55"/>
      <c r="Q7" s="84" t="s">
        <v>346</v>
      </c>
      <c r="R7" s="84"/>
    </row>
    <row r="8" spans="1:19" ht="20.100000000000001" customHeight="1" x14ac:dyDescent="0.15">
      <c r="A8" s="52"/>
      <c r="B8" s="52"/>
      <c r="C8" s="166"/>
      <c r="D8" s="177"/>
      <c r="E8" s="405" t="s">
        <v>347</v>
      </c>
      <c r="F8" s="405"/>
      <c r="G8" s="405"/>
      <c r="H8" s="405"/>
      <c r="I8" s="405"/>
      <c r="J8" s="405"/>
      <c r="K8" s="405"/>
      <c r="L8" s="405"/>
      <c r="M8" s="405"/>
      <c r="N8" s="405"/>
      <c r="O8" s="405"/>
      <c r="P8" s="405"/>
      <c r="Q8" s="405"/>
      <c r="R8" s="177"/>
    </row>
    <row r="9" spans="1:19" ht="9.9499999999999993" customHeight="1" x14ac:dyDescent="0.15">
      <c r="A9" s="52"/>
      <c r="B9" s="52"/>
      <c r="C9" s="52"/>
      <c r="D9" s="67"/>
      <c r="E9" s="67"/>
      <c r="F9" s="67"/>
      <c r="G9" s="67"/>
      <c r="H9" s="67"/>
      <c r="I9" s="67"/>
      <c r="J9" s="67"/>
      <c r="K9" s="67"/>
      <c r="L9" s="67"/>
      <c r="M9" s="67"/>
      <c r="N9" s="67"/>
      <c r="O9" s="178"/>
      <c r="P9" s="178"/>
      <c r="R9" s="83"/>
    </row>
    <row r="10" spans="1:19" ht="18" hidden="1" customHeight="1" x14ac:dyDescent="0.15">
      <c r="D10" s="67"/>
      <c r="E10" s="67"/>
      <c r="F10" s="67"/>
      <c r="G10" s="67"/>
      <c r="H10" s="67"/>
      <c r="I10" s="67"/>
      <c r="J10" s="67"/>
      <c r="K10" s="67"/>
      <c r="L10" s="67"/>
      <c r="M10" s="67"/>
      <c r="N10" s="67"/>
      <c r="O10" s="67"/>
      <c r="P10" s="83"/>
      <c r="Q10" s="83" t="str">
        <f>IF(unit="","",unit)</f>
        <v>тыс.руб.</v>
      </c>
      <c r="R10" s="67"/>
      <c r="S10" s="178"/>
    </row>
    <row r="11" spans="1:19" ht="22.5" x14ac:dyDescent="0.15">
      <c r="D11" s="67"/>
      <c r="E11" s="218" t="s">
        <v>668</v>
      </c>
      <c r="F11" s="217" t="s">
        <v>680</v>
      </c>
      <c r="G11" s="217" t="s">
        <v>229</v>
      </c>
      <c r="H11" s="408" t="str">
        <f>"На " &amp; IF(report_date=""," отчётную дату отчётного года",report_date&amp;" г.")</f>
        <v>На 31.12.2014 г.</v>
      </c>
      <c r="I11" s="408"/>
      <c r="J11" s="408"/>
      <c r="K11" s="408" t="str">
        <f>"На 31 декабря " &amp; IF(god=""," предыдущего года",god-1&amp;" г.")</f>
        <v>На 31 декабря 2013 г.</v>
      </c>
      <c r="L11" s="408"/>
      <c r="M11" s="408"/>
      <c r="N11" s="408" t="str">
        <f>"На 31 декабря " &amp; IF(god=""," года, предшествующего предыдущему",god-2&amp;" г.")</f>
        <v>На 31 декабря 2012 г.</v>
      </c>
      <c r="O11" s="408"/>
      <c r="P11" s="408"/>
      <c r="Q11" s="217" t="s">
        <v>364</v>
      </c>
      <c r="R11" s="67"/>
    </row>
    <row r="12" spans="1:19" s="296" customFormat="1" x14ac:dyDescent="0.15">
      <c r="A12" s="297"/>
      <c r="B12" s="297"/>
      <c r="C12" s="297"/>
      <c r="D12" s="293"/>
      <c r="E12" s="298">
        <v>1</v>
      </c>
      <c r="F12" s="299" t="s">
        <v>341</v>
      </c>
      <c r="G12" s="299" t="s">
        <v>345</v>
      </c>
      <c r="H12" s="409" t="s">
        <v>83</v>
      </c>
      <c r="I12" s="409"/>
      <c r="J12" s="409"/>
      <c r="K12" s="409" t="s">
        <v>110</v>
      </c>
      <c r="L12" s="409"/>
      <c r="M12" s="409"/>
      <c r="N12" s="409" t="s">
        <v>362</v>
      </c>
      <c r="O12" s="409"/>
      <c r="P12" s="409"/>
      <c r="Q12" s="299" t="s">
        <v>363</v>
      </c>
      <c r="R12" s="293"/>
    </row>
    <row r="13" spans="1:19" ht="18" customHeight="1" x14ac:dyDescent="0.15">
      <c r="D13" s="67"/>
      <c r="E13" s="303">
        <v>1</v>
      </c>
      <c r="F13" s="406" t="s">
        <v>671</v>
      </c>
      <c r="G13" s="407"/>
      <c r="H13" s="304"/>
      <c r="I13" s="305"/>
      <c r="J13" s="305"/>
      <c r="K13" s="304"/>
      <c r="L13" s="305"/>
      <c r="M13" s="305"/>
      <c r="N13" s="305"/>
      <c r="O13" s="305"/>
      <c r="P13" s="305"/>
      <c r="Q13" s="306"/>
      <c r="R13" s="67"/>
    </row>
    <row r="14" spans="1:19" ht="33.75" x14ac:dyDescent="0.15">
      <c r="A14" s="62"/>
      <c r="D14" s="67"/>
      <c r="E14" s="270" t="s">
        <v>183</v>
      </c>
      <c r="F14" s="307" t="s">
        <v>387</v>
      </c>
      <c r="G14" s="308" t="s">
        <v>390</v>
      </c>
      <c r="H14" s="235"/>
      <c r="I14" s="321">
        <v>10</v>
      </c>
      <c r="J14" s="309"/>
      <c r="K14" s="235"/>
      <c r="L14" s="321">
        <v>10</v>
      </c>
      <c r="M14" s="309"/>
      <c r="N14" s="235"/>
      <c r="O14" s="321">
        <v>10</v>
      </c>
      <c r="P14" s="309"/>
      <c r="Q14" s="237"/>
      <c r="R14" s="67"/>
    </row>
    <row r="15" spans="1:19" ht="22.5" customHeight="1" x14ac:dyDescent="0.15">
      <c r="A15" s="62"/>
      <c r="D15" s="67"/>
      <c r="E15" s="270" t="s">
        <v>187</v>
      </c>
      <c r="F15" s="310" t="s">
        <v>64</v>
      </c>
      <c r="G15" s="270" t="s">
        <v>391</v>
      </c>
      <c r="H15" s="270" t="s">
        <v>65</v>
      </c>
      <c r="I15" s="320">
        <v>0</v>
      </c>
      <c r="J15" s="272" t="s">
        <v>66</v>
      </c>
      <c r="K15" s="270" t="s">
        <v>65</v>
      </c>
      <c r="L15" s="320">
        <v>0</v>
      </c>
      <c r="M15" s="272" t="s">
        <v>66</v>
      </c>
      <c r="N15" s="272" t="s">
        <v>65</v>
      </c>
      <c r="O15" s="320">
        <v>0</v>
      </c>
      <c r="P15" s="272" t="s">
        <v>66</v>
      </c>
      <c r="Q15" s="216"/>
      <c r="R15" s="67"/>
    </row>
    <row r="16" spans="1:19" ht="18" customHeight="1" x14ac:dyDescent="0.15">
      <c r="A16" s="62"/>
      <c r="D16" s="67"/>
      <c r="E16" s="270" t="s">
        <v>192</v>
      </c>
      <c r="F16" s="310" t="s">
        <v>388</v>
      </c>
      <c r="G16" s="270" t="s">
        <v>392</v>
      </c>
      <c r="H16" s="241"/>
      <c r="I16" s="320">
        <v>0</v>
      </c>
      <c r="J16" s="272"/>
      <c r="K16" s="241"/>
      <c r="L16" s="320">
        <v>0</v>
      </c>
      <c r="M16" s="272"/>
      <c r="N16" s="241"/>
      <c r="O16" s="320">
        <v>0</v>
      </c>
      <c r="P16" s="272"/>
      <c r="Q16" s="216"/>
      <c r="R16" s="67"/>
    </row>
    <row r="17" spans="1:18" ht="18" customHeight="1" x14ac:dyDescent="0.15">
      <c r="A17" s="62"/>
      <c r="D17" s="67"/>
      <c r="E17" s="270" t="s">
        <v>196</v>
      </c>
      <c r="F17" s="310" t="s">
        <v>389</v>
      </c>
      <c r="G17" s="270" t="s">
        <v>393</v>
      </c>
      <c r="H17" s="241"/>
      <c r="I17" s="320">
        <v>0</v>
      </c>
      <c r="J17" s="272"/>
      <c r="K17" s="241"/>
      <c r="L17" s="320">
        <v>0</v>
      </c>
      <c r="M17" s="272"/>
      <c r="N17" s="241"/>
      <c r="O17" s="320">
        <v>0</v>
      </c>
      <c r="P17" s="272"/>
      <c r="Q17" s="216"/>
      <c r="R17" s="67"/>
    </row>
    <row r="18" spans="1:18" ht="18" customHeight="1" x14ac:dyDescent="0.15">
      <c r="A18" s="62"/>
      <c r="D18" s="67"/>
      <c r="E18" s="270" t="s">
        <v>200</v>
      </c>
      <c r="F18" s="310" t="s">
        <v>394</v>
      </c>
      <c r="G18" s="270" t="s">
        <v>395</v>
      </c>
      <c r="H18" s="241"/>
      <c r="I18" s="320">
        <v>0</v>
      </c>
      <c r="J18" s="272"/>
      <c r="K18" s="241"/>
      <c r="L18" s="320">
        <v>0</v>
      </c>
      <c r="M18" s="272"/>
      <c r="N18" s="241"/>
      <c r="O18" s="320">
        <v>0</v>
      </c>
      <c r="P18" s="272"/>
      <c r="Q18" s="216"/>
      <c r="R18" s="67"/>
    </row>
    <row r="19" spans="1:18" ht="22.5" x14ac:dyDescent="0.15">
      <c r="A19" s="62"/>
      <c r="D19" s="67"/>
      <c r="E19" s="270" t="s">
        <v>204</v>
      </c>
      <c r="F19" s="310" t="s">
        <v>67</v>
      </c>
      <c r="G19" s="270" t="s">
        <v>396</v>
      </c>
      <c r="H19" s="241"/>
      <c r="I19" s="320">
        <v>3570</v>
      </c>
      <c r="J19" s="272"/>
      <c r="K19" s="241"/>
      <c r="L19" s="320">
        <v>4809</v>
      </c>
      <c r="M19" s="272"/>
      <c r="N19" s="241"/>
      <c r="O19" s="320">
        <v>4758</v>
      </c>
      <c r="P19" s="272"/>
      <c r="Q19" s="216"/>
      <c r="R19" s="67"/>
    </row>
    <row r="20" spans="1:18" ht="18" customHeight="1" x14ac:dyDescent="0.15">
      <c r="A20" s="63"/>
      <c r="D20" s="67"/>
      <c r="E20" s="270" t="s">
        <v>270</v>
      </c>
      <c r="F20" s="311" t="s">
        <v>676</v>
      </c>
      <c r="G20" s="273" t="s">
        <v>397</v>
      </c>
      <c r="H20" s="241"/>
      <c r="I20" s="320">
        <v>3580</v>
      </c>
      <c r="J20" s="272"/>
      <c r="K20" s="241"/>
      <c r="L20" s="320">
        <v>4819</v>
      </c>
      <c r="M20" s="272"/>
      <c r="N20" s="241"/>
      <c r="O20" s="320">
        <v>4768</v>
      </c>
      <c r="P20" s="272"/>
      <c r="Q20" s="246"/>
      <c r="R20" s="67"/>
    </row>
    <row r="21" spans="1:18" ht="18" customHeight="1" x14ac:dyDescent="0.15">
      <c r="D21" s="67"/>
      <c r="E21" s="312" t="s">
        <v>341</v>
      </c>
      <c r="F21" s="406" t="s">
        <v>672</v>
      </c>
      <c r="G21" s="407"/>
      <c r="H21" s="304"/>
      <c r="I21" s="305"/>
      <c r="J21" s="305"/>
      <c r="K21" s="304"/>
      <c r="L21" s="305"/>
      <c r="M21" s="305"/>
      <c r="N21" s="305"/>
      <c r="O21" s="305"/>
      <c r="P21" s="305"/>
      <c r="Q21" s="313"/>
      <c r="R21" s="67"/>
    </row>
    <row r="22" spans="1:18" ht="18" customHeight="1" x14ac:dyDescent="0.15">
      <c r="A22" s="64"/>
      <c r="D22" s="67"/>
      <c r="E22" s="270" t="s">
        <v>226</v>
      </c>
      <c r="F22" s="307" t="s">
        <v>398</v>
      </c>
      <c r="G22" s="314">
        <v>1410</v>
      </c>
      <c r="H22" s="235"/>
      <c r="I22" s="321">
        <v>0</v>
      </c>
      <c r="J22" s="309"/>
      <c r="K22" s="235"/>
      <c r="L22" s="321">
        <v>0</v>
      </c>
      <c r="M22" s="309"/>
      <c r="N22" s="235"/>
      <c r="O22" s="321">
        <v>0</v>
      </c>
      <c r="P22" s="309"/>
      <c r="Q22" s="237"/>
      <c r="R22" s="67"/>
    </row>
    <row r="23" spans="1:18" ht="18" customHeight="1" x14ac:dyDescent="0.15">
      <c r="A23" s="64"/>
      <c r="D23" s="67"/>
      <c r="E23" s="270" t="s">
        <v>227</v>
      </c>
      <c r="F23" s="310" t="s">
        <v>76</v>
      </c>
      <c r="G23" s="271">
        <v>1420</v>
      </c>
      <c r="H23" s="241"/>
      <c r="I23" s="320">
        <v>0</v>
      </c>
      <c r="J23" s="272"/>
      <c r="K23" s="241"/>
      <c r="L23" s="320">
        <v>0</v>
      </c>
      <c r="M23" s="272"/>
      <c r="N23" s="241"/>
      <c r="O23" s="320">
        <v>0</v>
      </c>
      <c r="P23" s="272"/>
      <c r="Q23" s="216"/>
      <c r="R23" s="67"/>
    </row>
    <row r="24" spans="1:18" ht="18" customHeight="1" x14ac:dyDescent="0.15">
      <c r="A24" s="64"/>
      <c r="D24" s="67"/>
      <c r="E24" s="270" t="s">
        <v>228</v>
      </c>
      <c r="F24" s="310" t="s">
        <v>538</v>
      </c>
      <c r="G24" s="271">
        <v>1430</v>
      </c>
      <c r="H24" s="241"/>
      <c r="I24" s="320">
        <v>0</v>
      </c>
      <c r="J24" s="272"/>
      <c r="K24" s="241"/>
      <c r="L24" s="320">
        <v>0</v>
      </c>
      <c r="M24" s="272"/>
      <c r="N24" s="241"/>
      <c r="O24" s="320">
        <v>0</v>
      </c>
      <c r="P24" s="272"/>
      <c r="Q24" s="216"/>
      <c r="R24" s="67"/>
    </row>
    <row r="25" spans="1:18" ht="18" customHeight="1" x14ac:dyDescent="0.15">
      <c r="A25" s="64"/>
      <c r="D25" s="67"/>
      <c r="E25" s="270" t="s">
        <v>228</v>
      </c>
      <c r="F25" s="310" t="s">
        <v>399</v>
      </c>
      <c r="G25" s="271">
        <v>1450</v>
      </c>
      <c r="H25" s="241"/>
      <c r="I25" s="320">
        <v>0</v>
      </c>
      <c r="J25" s="272"/>
      <c r="K25" s="241"/>
      <c r="L25" s="320">
        <v>0</v>
      </c>
      <c r="M25" s="272"/>
      <c r="N25" s="241"/>
      <c r="O25" s="320">
        <v>0</v>
      </c>
      <c r="P25" s="272"/>
      <c r="Q25" s="216"/>
      <c r="R25" s="67"/>
    </row>
    <row r="26" spans="1:18" ht="18" customHeight="1" x14ac:dyDescent="0.15">
      <c r="A26" s="64"/>
      <c r="D26" s="67"/>
      <c r="E26" s="270" t="s">
        <v>246</v>
      </c>
      <c r="F26" s="311" t="s">
        <v>677</v>
      </c>
      <c r="G26" s="274">
        <v>1400</v>
      </c>
      <c r="H26" s="241"/>
      <c r="I26" s="320">
        <v>0</v>
      </c>
      <c r="J26" s="272"/>
      <c r="K26" s="241"/>
      <c r="L26" s="320">
        <v>0</v>
      </c>
      <c r="M26" s="272"/>
      <c r="N26" s="241"/>
      <c r="O26" s="320">
        <v>0</v>
      </c>
      <c r="P26" s="272"/>
      <c r="Q26" s="246"/>
      <c r="R26" s="67"/>
    </row>
    <row r="27" spans="1:18" ht="18" customHeight="1" x14ac:dyDescent="0.15">
      <c r="D27" s="67"/>
      <c r="E27" s="312" t="s">
        <v>345</v>
      </c>
      <c r="F27" s="406" t="s">
        <v>673</v>
      </c>
      <c r="G27" s="407"/>
      <c r="H27" s="304"/>
      <c r="I27" s="305"/>
      <c r="J27" s="305"/>
      <c r="K27" s="304"/>
      <c r="L27" s="305"/>
      <c r="M27" s="305"/>
      <c r="N27" s="305"/>
      <c r="O27" s="305"/>
      <c r="P27" s="305"/>
      <c r="Q27" s="313"/>
      <c r="R27" s="67"/>
    </row>
    <row r="28" spans="1:18" ht="18" customHeight="1" x14ac:dyDescent="0.15">
      <c r="A28" s="58"/>
      <c r="D28" s="67"/>
      <c r="E28" s="270" t="s">
        <v>137</v>
      </c>
      <c r="F28" s="307" t="s">
        <v>398</v>
      </c>
      <c r="G28" s="314">
        <v>1510</v>
      </c>
      <c r="H28" s="235"/>
      <c r="I28" s="321">
        <v>0</v>
      </c>
      <c r="J28" s="309"/>
      <c r="K28" s="235"/>
      <c r="L28" s="321">
        <v>300</v>
      </c>
      <c r="M28" s="309"/>
      <c r="N28" s="235"/>
      <c r="O28" s="321">
        <v>0</v>
      </c>
      <c r="P28" s="309"/>
      <c r="Q28" s="237"/>
      <c r="R28" s="67"/>
    </row>
    <row r="29" spans="1:18" ht="18" customHeight="1" x14ac:dyDescent="0.15">
      <c r="A29" s="58"/>
      <c r="D29" s="67"/>
      <c r="E29" s="270" t="s">
        <v>77</v>
      </c>
      <c r="F29" s="310" t="s">
        <v>400</v>
      </c>
      <c r="G29" s="271">
        <v>1520</v>
      </c>
      <c r="H29" s="241"/>
      <c r="I29" s="320">
        <v>3137</v>
      </c>
      <c r="J29" s="272"/>
      <c r="K29" s="241"/>
      <c r="L29" s="320">
        <v>2440</v>
      </c>
      <c r="M29" s="272"/>
      <c r="N29" s="241"/>
      <c r="O29" s="320">
        <v>2149</v>
      </c>
      <c r="P29" s="272"/>
      <c r="Q29" s="216"/>
      <c r="R29" s="67"/>
    </row>
    <row r="30" spans="1:18" ht="18" customHeight="1" x14ac:dyDescent="0.15">
      <c r="A30" s="62"/>
      <c r="D30" s="67"/>
      <c r="E30" s="270" t="s">
        <v>78</v>
      </c>
      <c r="F30" s="310" t="s">
        <v>80</v>
      </c>
      <c r="G30" s="271">
        <v>1530</v>
      </c>
      <c r="H30" s="241"/>
      <c r="I30" s="320">
        <v>0</v>
      </c>
      <c r="J30" s="272"/>
      <c r="K30" s="241"/>
      <c r="L30" s="320">
        <v>0</v>
      </c>
      <c r="M30" s="272"/>
      <c r="N30" s="241"/>
      <c r="O30" s="320">
        <v>0</v>
      </c>
      <c r="P30" s="272"/>
      <c r="Q30" s="216"/>
      <c r="R30" s="67"/>
    </row>
    <row r="31" spans="1:18" ht="18" customHeight="1" x14ac:dyDescent="0.15">
      <c r="A31" s="62"/>
      <c r="D31" s="67"/>
      <c r="E31" s="270" t="s">
        <v>79</v>
      </c>
      <c r="F31" s="310" t="s">
        <v>538</v>
      </c>
      <c r="G31" s="271">
        <v>1540</v>
      </c>
      <c r="H31" s="241"/>
      <c r="I31" s="320">
        <v>0</v>
      </c>
      <c r="J31" s="272"/>
      <c r="K31" s="241"/>
      <c r="L31" s="320">
        <v>0</v>
      </c>
      <c r="M31" s="272"/>
      <c r="N31" s="241"/>
      <c r="O31" s="320">
        <v>0</v>
      </c>
      <c r="P31" s="272"/>
      <c r="Q31" s="216"/>
      <c r="R31" s="67"/>
    </row>
    <row r="32" spans="1:18" ht="18" customHeight="1" x14ac:dyDescent="0.15">
      <c r="A32" s="62"/>
      <c r="D32" s="67"/>
      <c r="E32" s="270" t="s">
        <v>81</v>
      </c>
      <c r="F32" s="310" t="s">
        <v>399</v>
      </c>
      <c r="G32" s="271">
        <v>1550</v>
      </c>
      <c r="H32" s="241"/>
      <c r="I32" s="320">
        <v>0</v>
      </c>
      <c r="J32" s="272"/>
      <c r="K32" s="241"/>
      <c r="L32" s="320">
        <v>0</v>
      </c>
      <c r="M32" s="272"/>
      <c r="N32" s="241"/>
      <c r="O32" s="320">
        <v>11</v>
      </c>
      <c r="P32" s="272"/>
      <c r="Q32" s="216"/>
      <c r="R32" s="67"/>
    </row>
    <row r="33" spans="1:18" ht="18" customHeight="1" x14ac:dyDescent="0.15">
      <c r="A33" s="63"/>
      <c r="D33" s="67"/>
      <c r="E33" s="270" t="s">
        <v>82</v>
      </c>
      <c r="F33" s="315" t="s">
        <v>678</v>
      </c>
      <c r="G33" s="271">
        <v>1500</v>
      </c>
      <c r="H33" s="241"/>
      <c r="I33" s="320">
        <v>3137</v>
      </c>
      <c r="J33" s="272"/>
      <c r="K33" s="241"/>
      <c r="L33" s="320">
        <v>2740</v>
      </c>
      <c r="M33" s="272"/>
      <c r="N33" s="241"/>
      <c r="O33" s="320">
        <v>2160</v>
      </c>
      <c r="P33" s="272"/>
      <c r="Q33" s="216"/>
      <c r="R33" s="67"/>
    </row>
    <row r="34" spans="1:18" ht="18" customHeight="1" x14ac:dyDescent="0.15">
      <c r="A34" s="63"/>
      <c r="D34" s="67"/>
      <c r="E34" s="270" t="s">
        <v>83</v>
      </c>
      <c r="F34" s="316" t="s">
        <v>679</v>
      </c>
      <c r="G34" s="271">
        <v>1700</v>
      </c>
      <c r="H34" s="241"/>
      <c r="I34" s="320">
        <v>6717</v>
      </c>
      <c r="J34" s="272"/>
      <c r="K34" s="241"/>
      <c r="L34" s="320">
        <v>7559</v>
      </c>
      <c r="M34" s="272"/>
      <c r="N34" s="241"/>
      <c r="O34" s="320">
        <v>6928</v>
      </c>
      <c r="P34" s="272"/>
      <c r="Q34" s="216"/>
      <c r="R34" s="67"/>
    </row>
    <row r="35" spans="1:18" x14ac:dyDescent="0.15">
      <c r="D35" s="67"/>
      <c r="E35" s="67"/>
      <c r="F35" s="67"/>
      <c r="G35" s="67"/>
      <c r="H35" s="67"/>
      <c r="I35" s="67"/>
      <c r="J35" s="67"/>
      <c r="K35" s="67"/>
      <c r="L35" s="67"/>
      <c r="M35" s="67"/>
      <c r="N35" s="67"/>
      <c r="O35" s="67"/>
      <c r="P35" s="67"/>
      <c r="Q35" s="67"/>
      <c r="R35" s="67"/>
    </row>
    <row r="36" spans="1:18" x14ac:dyDescent="0.15">
      <c r="E36" s="404"/>
      <c r="F36" s="404"/>
      <c r="G36" s="404"/>
      <c r="H36" s="404"/>
      <c r="I36" s="404"/>
      <c r="J36" s="404"/>
      <c r="K36" s="404"/>
      <c r="L36" s="404"/>
      <c r="M36" s="404"/>
      <c r="N36" s="404"/>
      <c r="O36" s="404"/>
      <c r="P36" s="404"/>
      <c r="Q36" s="404"/>
    </row>
  </sheetData>
  <sheetProtection password="FA9C" sheet="1" objects="1" scenarios="1" formatColumns="0" formatRows="0"/>
  <mergeCells count="11">
    <mergeCell ref="E36:Q36"/>
    <mergeCell ref="E8:Q8"/>
    <mergeCell ref="F13:G13"/>
    <mergeCell ref="F21:G21"/>
    <mergeCell ref="F27:G27"/>
    <mergeCell ref="H11:J11"/>
    <mergeCell ref="N11:P11"/>
    <mergeCell ref="H12:J12"/>
    <mergeCell ref="N12:P12"/>
    <mergeCell ref="K11:M11"/>
    <mergeCell ref="K12:M12"/>
  </mergeCells>
  <phoneticPr fontId="8" type="noConversion"/>
  <dataValidations count="7">
    <dataValidation type="list" allowBlank="1" showDropDown="1" showInputMessage="1" showErrorMessage="1" errorTitle="Внимание" error="Возможен ввод только символа '('!" sqref="N14 H14 K16:K20 H16:H20 N28:N34 H28:H34 K22:K26 N22:N26 K14 N16:N20 H22:H26 K28:K34">
      <formula1>"("</formula1>
    </dataValidation>
    <dataValidation type="whole" allowBlank="1" showInputMessage="1" showErrorMessage="1" errorTitle="Внимание" error="Допускается ввод только целых не отрицательных чисел!" prompt="Если Вам необходимо указать отрицательное значение, то в ячейке слева поставьте '('" sqref="L22:L26 I14 O14 O16:O18 I16:I18 I28:I34 O22:O26 O28:O34 L14 L16:L18 I22:I26 L28:L34 I20 O20 L20">
      <formula1>0</formula1>
      <formula2>9.99999999999999E+23</formula2>
    </dataValidation>
    <dataValidation type="decimal" allowBlank="1" showInputMessage="1" showErrorMessage="1" sqref="J19 M19">
      <formula1>0</formula1>
      <formula2>9.99999999999999E+22</formula2>
    </dataValidation>
    <dataValidation type="decimal" allowBlank="1" showInputMessage="1" showErrorMessage="1" sqref="P19">
      <formula1>-9.99999999999999E+22</formula1>
      <formula2>9.99999999999999E+22</formula2>
    </dataValidation>
    <dataValidation type="whole" allowBlank="1" showInputMessage="1" showErrorMessage="1" errorTitle="Внимание" error="Допускается ввод только целых не отрицательных чисел!" prompt="Если Вам необходимо указать отрицательное значение (непокрытый убыток), в ячейке слева поставьте &quot;(&quot;" sqref="I19 O19 L19">
      <formula1>0</formula1>
      <formula2>9.99999999999999E+23</formula2>
    </dataValidation>
    <dataValidation type="whole" allowBlank="1" showInputMessage="1" showErrorMessage="1" errorTitle="Внимание" error="Допускается ввод только целых не отрицательных чисел!" sqref="O15 L15 I15">
      <formula1>0</formula1>
      <formula2>9.99999999999999E+23</formula2>
    </dataValidation>
    <dataValidation type="textLength" operator="lessThanOrEqual" allowBlank="1" showInputMessage="1" showErrorMessage="1" errorTitle="Ошибка" error="Допускается ввод не более 900 символов!" sqref="Q22:Q26 Q28:Q34 Q14:Q20">
      <formula1>900</formula1>
    </dataValidation>
  </dataValidations>
  <printOptions horizontalCentered="1"/>
  <pageMargins left="0.24000000000000002" right="0.24000000000000002" top="0.24000000000000002" bottom="0.24000000000000002" header="0.24000000000000002" footer="0.24000000000000002"/>
  <pageSetup paperSize="9" scale="78" fitToHeight="0" orientation="portrait" horizontalDpi="300" verticalDpi="300" r:id="rId1"/>
  <headerFooter alignWithMargins="0"/>
  <ignoredErrors>
    <ignoredError sqref="F12:Q12 G14:G20 E21 E27 E34" numberStoredAsText="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Main04" enableFormatConditionsCalculation="0">
    <tabColor indexed="31"/>
    <pageSetUpPr fitToPage="1"/>
  </sheetPr>
  <dimension ref="A1:Q164"/>
  <sheetViews>
    <sheetView showGridLines="0" tabSelected="1" topLeftCell="D7" workbookViewId="0">
      <pane xSplit="4" ySplit="6" topLeftCell="H108" activePane="bottomRight" state="frozen"/>
      <selection activeCell="D7" sqref="D7"/>
      <selection pane="topRight" activeCell="H7" sqref="H7"/>
      <selection pane="bottomLeft" activeCell="D13" sqref="D13"/>
      <selection pane="bottomRight" activeCell="I165" sqref="I165"/>
    </sheetView>
  </sheetViews>
  <sheetFormatPr defaultRowHeight="11.25" x14ac:dyDescent="0.15"/>
  <cols>
    <col min="1" max="1" width="37.140625" style="60" hidden="1" customWidth="1"/>
    <col min="2" max="2" width="7.7109375" style="60" hidden="1" customWidth="1"/>
    <col min="3" max="3" width="2.140625" style="60" hidden="1" customWidth="1"/>
    <col min="4" max="4" width="3.42578125" style="53" customWidth="1"/>
    <col min="5" max="5" width="4.5703125" style="53" bestFit="1" customWidth="1"/>
    <col min="6" max="6" width="50.140625" style="53" customWidth="1"/>
    <col min="7" max="7" width="6.42578125" style="53" bestFit="1" customWidth="1"/>
    <col min="8" max="8" width="2.42578125" style="53" customWidth="1"/>
    <col min="9" max="9" width="14.7109375" style="53" customWidth="1"/>
    <col min="10" max="11" width="2.42578125" style="53" customWidth="1"/>
    <col min="12" max="12" width="14.7109375" style="53" customWidth="1"/>
    <col min="13" max="14" width="2.42578125" style="53" customWidth="1"/>
    <col min="15" max="15" width="14.7109375" style="53" customWidth="1"/>
    <col min="16" max="16" width="2.42578125" style="53" customWidth="1"/>
    <col min="17" max="17" width="3.5703125" style="53" customWidth="1"/>
    <col min="18" max="18" width="5.28515625" style="53" customWidth="1"/>
    <col min="19" max="16384" width="9.140625" style="53"/>
  </cols>
  <sheetData>
    <row r="1" spans="1:17" hidden="1" x14ac:dyDescent="0.15"/>
    <row r="2" spans="1:17" hidden="1" x14ac:dyDescent="0.15">
      <c r="A2" s="60" t="s">
        <v>333</v>
      </c>
      <c r="B2" s="61"/>
    </row>
    <row r="3" spans="1:17" hidden="1" x14ac:dyDescent="0.15"/>
    <row r="4" spans="1:17" hidden="1" x14ac:dyDescent="0.15"/>
    <row r="5" spans="1:17" hidden="1" x14ac:dyDescent="0.15">
      <c r="B5" s="61"/>
    </row>
    <row r="6" spans="1:17" ht="14.25" hidden="1" customHeight="1" x14ac:dyDescent="0.15"/>
    <row r="7" spans="1:17" x14ac:dyDescent="0.15">
      <c r="A7" s="52"/>
      <c r="B7" s="54"/>
      <c r="C7" s="52"/>
      <c r="D7" s="55"/>
      <c r="E7" s="173"/>
      <c r="F7" s="173"/>
      <c r="G7" s="173"/>
      <c r="H7" s="173"/>
      <c r="I7" s="173"/>
      <c r="J7" s="173"/>
      <c r="K7" s="173"/>
      <c r="L7" s="173"/>
      <c r="M7" s="173"/>
      <c r="N7" s="173"/>
      <c r="O7" s="173"/>
      <c r="P7" s="263" t="s">
        <v>84</v>
      </c>
      <c r="Q7" s="84"/>
    </row>
    <row r="8" spans="1:17" ht="20.100000000000001" customHeight="1" x14ac:dyDescent="0.15">
      <c r="A8" s="52"/>
      <c r="B8" s="52"/>
      <c r="C8" s="166"/>
      <c r="D8" s="167"/>
      <c r="E8" s="411" t="s">
        <v>401</v>
      </c>
      <c r="F8" s="411"/>
      <c r="G8" s="411"/>
      <c r="H8" s="411"/>
      <c r="I8" s="411"/>
      <c r="J8" s="411"/>
      <c r="K8" s="411"/>
      <c r="L8" s="411"/>
      <c r="M8" s="411"/>
      <c r="N8" s="411"/>
      <c r="O8" s="411"/>
      <c r="P8" s="411"/>
      <c r="Q8" s="167"/>
    </row>
    <row r="9" spans="1:17" ht="9.9499999999999993" customHeight="1" x14ac:dyDescent="0.15">
      <c r="A9" s="52"/>
      <c r="B9" s="52"/>
      <c r="C9" s="52"/>
      <c r="D9" s="55"/>
      <c r="E9" s="264"/>
      <c r="F9" s="67"/>
      <c r="G9" s="67"/>
      <c r="H9" s="67"/>
      <c r="I9" s="67"/>
      <c r="J9" s="67"/>
      <c r="K9" s="67"/>
      <c r="L9" s="67"/>
      <c r="M9" s="67"/>
      <c r="N9" s="67"/>
      <c r="O9" s="265"/>
      <c r="P9" s="265"/>
      <c r="Q9" s="84"/>
    </row>
    <row r="10" spans="1:17" ht="18" hidden="1" customHeight="1" x14ac:dyDescent="0.15">
      <c r="D10" s="55"/>
      <c r="E10" s="67"/>
      <c r="F10" s="67"/>
      <c r="G10" s="67"/>
      <c r="H10" s="67"/>
      <c r="I10" s="67"/>
      <c r="J10" s="67"/>
      <c r="K10" s="67"/>
      <c r="L10" s="67"/>
      <c r="M10" s="67"/>
      <c r="N10" s="67"/>
      <c r="O10" s="265"/>
      <c r="P10" s="265" t="str">
        <f>IF(unit="","",unit)</f>
        <v>тыс.руб.</v>
      </c>
      <c r="Q10" s="84"/>
    </row>
    <row r="11" spans="1:17" ht="22.5" x14ac:dyDescent="0.15">
      <c r="D11" s="55"/>
      <c r="E11" s="223" t="s">
        <v>668</v>
      </c>
      <c r="F11" s="211" t="s">
        <v>680</v>
      </c>
      <c r="G11" s="211" t="s">
        <v>229</v>
      </c>
      <c r="H11" s="399" t="str">
        <f>"На " &amp; IF(report_date=""," отчётную дату отчётного года",report_date&amp;" г.")</f>
        <v>На 31.12.2014 г.</v>
      </c>
      <c r="I11" s="399"/>
      <c r="J11" s="399"/>
      <c r="K11" s="399" t="str">
        <f>"На 31 декабря " &amp; IF(god=""," предыдущего года",god-1&amp;" г.")</f>
        <v>На 31 декабря 2013 г.</v>
      </c>
      <c r="L11" s="399"/>
      <c r="M11" s="399"/>
      <c r="N11" s="399" t="str">
        <f>"На 31 декабря " &amp; IF(god=""," года, предшествующего предыдущему",god-2&amp;" г.")</f>
        <v>На 31 декабря 2012 г.</v>
      </c>
      <c r="O11" s="399"/>
      <c r="P11" s="399"/>
      <c r="Q11" s="55"/>
    </row>
    <row r="12" spans="1:17" s="302" customFormat="1" x14ac:dyDescent="0.15">
      <c r="A12" s="300"/>
      <c r="B12" s="300"/>
      <c r="C12" s="300"/>
      <c r="D12" s="301"/>
      <c r="E12" s="298">
        <v>1</v>
      </c>
      <c r="F12" s="299" t="s">
        <v>341</v>
      </c>
      <c r="G12" s="299" t="s">
        <v>345</v>
      </c>
      <c r="H12" s="409" t="s">
        <v>83</v>
      </c>
      <c r="I12" s="409"/>
      <c r="J12" s="409"/>
      <c r="K12" s="409" t="s">
        <v>110</v>
      </c>
      <c r="L12" s="409"/>
      <c r="M12" s="409"/>
      <c r="N12" s="409" t="s">
        <v>362</v>
      </c>
      <c r="O12" s="409"/>
      <c r="P12" s="409"/>
      <c r="Q12" s="301"/>
    </row>
    <row r="13" spans="1:17" ht="18" customHeight="1" x14ac:dyDescent="0.15">
      <c r="A13" s="58"/>
      <c r="B13" s="65"/>
      <c r="D13" s="184"/>
      <c r="E13" s="251" t="s">
        <v>262</v>
      </c>
      <c r="F13" s="282" t="s">
        <v>402</v>
      </c>
      <c r="G13" s="252"/>
      <c r="H13" s="253" t="str">
        <f>IF(Актив!H14="(","(","")</f>
        <v/>
      </c>
      <c r="I13" s="260">
        <f>Актив!I14</f>
        <v>0</v>
      </c>
      <c r="J13" s="253" t="str">
        <f>IF(H13="(",")","")</f>
        <v/>
      </c>
      <c r="K13" s="253" t="str">
        <f>IF(Актив!K14="(","(","")</f>
        <v/>
      </c>
      <c r="L13" s="260">
        <f>Актив!L14</f>
        <v>0</v>
      </c>
      <c r="M13" s="253" t="str">
        <f>IF(K13="(",")","")</f>
        <v/>
      </c>
      <c r="N13" s="253" t="str">
        <f>IF(Актив!N14="(","(","")</f>
        <v/>
      </c>
      <c r="O13" s="260">
        <f>Актив!O14</f>
        <v>0</v>
      </c>
      <c r="P13" s="253" t="str">
        <f>IF(N13="(",")","")</f>
        <v/>
      </c>
      <c r="Q13" s="55"/>
    </row>
    <row r="14" spans="1:17" ht="18" customHeight="1" x14ac:dyDescent="0.15">
      <c r="A14" s="58"/>
      <c r="B14" s="65"/>
      <c r="D14" s="184"/>
      <c r="E14" s="251" t="s">
        <v>183</v>
      </c>
      <c r="F14" s="286"/>
      <c r="G14" s="252" t="s">
        <v>403</v>
      </c>
      <c r="H14" s="255"/>
      <c r="I14" s="256"/>
      <c r="J14" s="254"/>
      <c r="K14" s="255"/>
      <c r="L14" s="256"/>
      <c r="M14" s="254"/>
      <c r="N14" s="255"/>
      <c r="O14" s="256"/>
      <c r="P14" s="254"/>
      <c r="Q14" s="55"/>
    </row>
    <row r="15" spans="1:17" ht="18" customHeight="1" x14ac:dyDescent="0.15">
      <c r="A15" s="58"/>
      <c r="B15" s="65"/>
      <c r="D15" s="184"/>
      <c r="E15" s="251" t="s">
        <v>187</v>
      </c>
      <c r="F15" s="286"/>
      <c r="G15" s="257" t="s">
        <v>404</v>
      </c>
      <c r="H15" s="255"/>
      <c r="I15" s="256"/>
      <c r="J15" s="254"/>
      <c r="K15" s="255"/>
      <c r="L15" s="256"/>
      <c r="M15" s="254"/>
      <c r="N15" s="255"/>
      <c r="O15" s="256"/>
      <c r="P15" s="254"/>
      <c r="Q15" s="55"/>
    </row>
    <row r="16" spans="1:17" ht="18" customHeight="1" x14ac:dyDescent="0.15">
      <c r="A16" s="58"/>
      <c r="B16" s="65"/>
      <c r="D16" s="184"/>
      <c r="E16" s="251" t="s">
        <v>192</v>
      </c>
      <c r="F16" s="286"/>
      <c r="G16" s="252" t="s">
        <v>405</v>
      </c>
      <c r="H16" s="255"/>
      <c r="I16" s="256"/>
      <c r="J16" s="254"/>
      <c r="K16" s="255"/>
      <c r="L16" s="256"/>
      <c r="M16" s="254"/>
      <c r="N16" s="255"/>
      <c r="O16" s="256"/>
      <c r="P16" s="254"/>
      <c r="Q16" s="55"/>
    </row>
    <row r="17" spans="1:17" ht="15" customHeight="1" x14ac:dyDescent="0.15">
      <c r="A17" s="58"/>
      <c r="B17" s="65"/>
      <c r="D17" s="184"/>
      <c r="E17" s="175"/>
      <c r="F17" s="174" t="s">
        <v>85</v>
      </c>
      <c r="G17" s="175"/>
      <c r="H17" s="175"/>
      <c r="I17" s="176"/>
      <c r="J17" s="176"/>
      <c r="K17" s="175"/>
      <c r="L17" s="176"/>
      <c r="M17" s="176"/>
      <c r="N17" s="176"/>
      <c r="O17" s="176"/>
      <c r="P17" s="186"/>
      <c r="Q17" s="55"/>
    </row>
    <row r="18" spans="1:17" ht="22.5" customHeight="1" x14ac:dyDescent="0.15">
      <c r="A18" s="58"/>
      <c r="B18" s="65"/>
      <c r="D18" s="184"/>
      <c r="E18" s="251" t="s">
        <v>341</v>
      </c>
      <c r="F18" s="282" t="s">
        <v>408</v>
      </c>
      <c r="G18" s="252"/>
      <c r="H18" s="253" t="str">
        <f>IF(Актив!H15="(","(","")</f>
        <v/>
      </c>
      <c r="I18" s="260">
        <f>Актив!I15</f>
        <v>0</v>
      </c>
      <c r="J18" s="253" t="str">
        <f>IF(H18="(",")","")</f>
        <v/>
      </c>
      <c r="K18" s="253" t="str">
        <f>IF(Актив!K15="(","(","")</f>
        <v/>
      </c>
      <c r="L18" s="260">
        <f>Актив!L15</f>
        <v>0</v>
      </c>
      <c r="M18" s="253" t="str">
        <f>IF(K18="(",")","")</f>
        <v/>
      </c>
      <c r="N18" s="253" t="str">
        <f>IF(Актив!N15="(","(","")</f>
        <v/>
      </c>
      <c r="O18" s="260">
        <f>Актив!O15</f>
        <v>0</v>
      </c>
      <c r="P18" s="253" t="str">
        <f>IF(N18="(",")","")</f>
        <v/>
      </c>
      <c r="Q18" s="55"/>
    </row>
    <row r="19" spans="1:17" ht="18" customHeight="1" x14ac:dyDescent="0.15">
      <c r="A19" s="58"/>
      <c r="B19" s="65"/>
      <c r="D19" s="184"/>
      <c r="E19" s="251" t="s">
        <v>226</v>
      </c>
      <c r="F19" s="286"/>
      <c r="G19" s="252" t="s">
        <v>406</v>
      </c>
      <c r="H19" s="255"/>
      <c r="I19" s="256"/>
      <c r="J19" s="254"/>
      <c r="K19" s="255"/>
      <c r="L19" s="256"/>
      <c r="M19" s="254"/>
      <c r="N19" s="255"/>
      <c r="O19" s="256"/>
      <c r="P19" s="254"/>
      <c r="Q19" s="55"/>
    </row>
    <row r="20" spans="1:17" ht="18" customHeight="1" x14ac:dyDescent="0.15">
      <c r="A20" s="58"/>
      <c r="B20" s="65"/>
      <c r="D20" s="184"/>
      <c r="E20" s="251" t="s">
        <v>227</v>
      </c>
      <c r="F20" s="286"/>
      <c r="G20" s="252" t="s">
        <v>407</v>
      </c>
      <c r="H20" s="255"/>
      <c r="I20" s="256"/>
      <c r="J20" s="254"/>
      <c r="K20" s="255"/>
      <c r="L20" s="256"/>
      <c r="M20" s="254"/>
      <c r="N20" s="255"/>
      <c r="O20" s="256"/>
      <c r="P20" s="254"/>
      <c r="Q20" s="55"/>
    </row>
    <row r="21" spans="1:17" ht="15" customHeight="1" x14ac:dyDescent="0.15">
      <c r="A21" s="58"/>
      <c r="B21" s="65"/>
      <c r="D21" s="184"/>
      <c r="E21" s="175"/>
      <c r="F21" s="174" t="s">
        <v>85</v>
      </c>
      <c r="G21" s="175"/>
      <c r="H21" s="175"/>
      <c r="I21" s="176"/>
      <c r="J21" s="176"/>
      <c r="K21" s="175"/>
      <c r="L21" s="176"/>
      <c r="M21" s="176"/>
      <c r="N21" s="176"/>
      <c r="O21" s="176"/>
      <c r="P21" s="186"/>
      <c r="Q21" s="55"/>
    </row>
    <row r="22" spans="1:17" ht="22.5" customHeight="1" x14ac:dyDescent="0.15">
      <c r="A22" s="58"/>
      <c r="B22" s="65"/>
      <c r="D22" s="184"/>
      <c r="E22" s="251" t="s">
        <v>345</v>
      </c>
      <c r="F22" s="283" t="str">
        <f>"Нематериальные поисковые активы (стр."&amp;Актив!$G$16&amp;"), в том числе:"</f>
        <v>Нематериальные поисковые активы (стр.1130), в том числе:</v>
      </c>
      <c r="G22" s="252"/>
      <c r="H22" s="253" t="str">
        <f>IF(Актив!H$16="(","(","")</f>
        <v/>
      </c>
      <c r="I22" s="260">
        <f>Актив!I$16</f>
        <v>0</v>
      </c>
      <c r="J22" s="253" t="str">
        <f>IF(H22="(",")","")</f>
        <v/>
      </c>
      <c r="K22" s="253" t="str">
        <f>IF(Актив!K$16="(","(","")</f>
        <v/>
      </c>
      <c r="L22" s="260">
        <f>Актив!L$16</f>
        <v>0</v>
      </c>
      <c r="M22" s="253" t="str">
        <f>IF(K22="(",")","")</f>
        <v/>
      </c>
      <c r="N22" s="253" t="str">
        <f>IF(Актив!N$16="(","(","")</f>
        <v/>
      </c>
      <c r="O22" s="260">
        <f>Актив!O$16</f>
        <v>0</v>
      </c>
      <c r="P22" s="253" t="str">
        <f>IF(N22="(",")","")</f>
        <v/>
      </c>
      <c r="Q22" s="55"/>
    </row>
    <row r="23" spans="1:17" ht="18" customHeight="1" x14ac:dyDescent="0.15">
      <c r="A23" s="58"/>
      <c r="B23" s="65"/>
      <c r="D23" s="184"/>
      <c r="E23" s="251" t="s">
        <v>137</v>
      </c>
      <c r="F23" s="286"/>
      <c r="G23" s="252" t="str">
        <f>Актив!$G$16&amp;"1"</f>
        <v>11301</v>
      </c>
      <c r="H23" s="255"/>
      <c r="I23" s="256"/>
      <c r="J23" s="254"/>
      <c r="K23" s="255"/>
      <c r="L23" s="256"/>
      <c r="M23" s="254"/>
      <c r="N23" s="255"/>
      <c r="O23" s="256"/>
      <c r="P23" s="254"/>
      <c r="Q23" s="55"/>
    </row>
    <row r="24" spans="1:17" ht="18" customHeight="1" x14ac:dyDescent="0.15">
      <c r="A24" s="58"/>
      <c r="B24" s="65"/>
      <c r="D24" s="184"/>
      <c r="E24" s="251" t="s">
        <v>77</v>
      </c>
      <c r="F24" s="286"/>
      <c r="G24" s="252" t="str">
        <f>Актив!$G$16&amp;"2"</f>
        <v>11302</v>
      </c>
      <c r="H24" s="255"/>
      <c r="I24" s="256"/>
      <c r="J24" s="254"/>
      <c r="K24" s="255"/>
      <c r="L24" s="256"/>
      <c r="M24" s="254"/>
      <c r="N24" s="255"/>
      <c r="O24" s="256"/>
      <c r="P24" s="254"/>
      <c r="Q24" s="55"/>
    </row>
    <row r="25" spans="1:17" ht="15" customHeight="1" x14ac:dyDescent="0.15">
      <c r="A25" s="58"/>
      <c r="B25" s="65"/>
      <c r="D25" s="184"/>
      <c r="E25" s="175"/>
      <c r="F25" s="174" t="s">
        <v>85</v>
      </c>
      <c r="G25" s="175"/>
      <c r="H25" s="175"/>
      <c r="I25" s="176"/>
      <c r="J25" s="176"/>
      <c r="K25" s="175"/>
      <c r="L25" s="176"/>
      <c r="M25" s="176"/>
      <c r="N25" s="176"/>
      <c r="O25" s="176"/>
      <c r="P25" s="186"/>
      <c r="Q25" s="55"/>
    </row>
    <row r="26" spans="1:17" ht="18" customHeight="1" x14ac:dyDescent="0.15">
      <c r="A26" s="58"/>
      <c r="B26" s="65"/>
      <c r="D26" s="184"/>
      <c r="E26" s="251" t="s">
        <v>83</v>
      </c>
      <c r="F26" s="283" t="str">
        <f>"Материальные поисковые активы (стр."&amp;Актив!$G$17&amp;"), в том числе:"</f>
        <v>Материальные поисковые активы (стр.1140), в том числе:</v>
      </c>
      <c r="G26" s="252"/>
      <c r="H26" s="253" t="str">
        <f>IF(Актив!H$17="(","(","")</f>
        <v/>
      </c>
      <c r="I26" s="260">
        <f>Актив!I$17</f>
        <v>0</v>
      </c>
      <c r="J26" s="253" t="str">
        <f>IF(H26="(",")","")</f>
        <v/>
      </c>
      <c r="K26" s="253" t="str">
        <f>IF(Актив!K$17="(","(","")</f>
        <v/>
      </c>
      <c r="L26" s="260">
        <f>Актив!L$17</f>
        <v>0</v>
      </c>
      <c r="M26" s="253" t="str">
        <f>IF(K26="(",")","")</f>
        <v/>
      </c>
      <c r="N26" s="253" t="str">
        <f>IF(Актив!N$17="(","(","")</f>
        <v/>
      </c>
      <c r="O26" s="260">
        <f>Актив!O$17</f>
        <v>0</v>
      </c>
      <c r="P26" s="253" t="str">
        <f>IF(N26="(",")","")</f>
        <v/>
      </c>
      <c r="Q26" s="55"/>
    </row>
    <row r="27" spans="1:17" ht="18" customHeight="1" x14ac:dyDescent="0.15">
      <c r="A27" s="58"/>
      <c r="B27" s="65"/>
      <c r="D27" s="184"/>
      <c r="E27" s="251" t="s">
        <v>138</v>
      </c>
      <c r="F27" s="286"/>
      <c r="G27" s="252" t="str">
        <f>Актив!$G$17&amp;"1"</f>
        <v>11401</v>
      </c>
      <c r="H27" s="255"/>
      <c r="I27" s="256"/>
      <c r="J27" s="254"/>
      <c r="K27" s="255"/>
      <c r="L27" s="256"/>
      <c r="M27" s="254"/>
      <c r="N27" s="255"/>
      <c r="O27" s="256"/>
      <c r="P27" s="254"/>
      <c r="Q27" s="55"/>
    </row>
    <row r="28" spans="1:17" ht="18" customHeight="1" x14ac:dyDescent="0.15">
      <c r="A28" s="58"/>
      <c r="B28" s="65"/>
      <c r="D28" s="184"/>
      <c r="E28" s="251" t="s">
        <v>409</v>
      </c>
      <c r="F28" s="286"/>
      <c r="G28" s="252" t="str">
        <f>Актив!$G$17&amp;"2"</f>
        <v>11402</v>
      </c>
      <c r="H28" s="255"/>
      <c r="I28" s="256"/>
      <c r="J28" s="254"/>
      <c r="K28" s="255"/>
      <c r="L28" s="256"/>
      <c r="M28" s="254"/>
      <c r="N28" s="255"/>
      <c r="O28" s="256"/>
      <c r="P28" s="254"/>
      <c r="Q28" s="55"/>
    </row>
    <row r="29" spans="1:17" ht="15" customHeight="1" x14ac:dyDescent="0.15">
      <c r="A29" s="58"/>
      <c r="B29" s="65"/>
      <c r="D29" s="184"/>
      <c r="E29" s="175"/>
      <c r="F29" s="174" t="s">
        <v>85</v>
      </c>
      <c r="G29" s="175"/>
      <c r="H29" s="175"/>
      <c r="I29" s="176"/>
      <c r="J29" s="176"/>
      <c r="K29" s="175"/>
      <c r="L29" s="176"/>
      <c r="M29" s="176"/>
      <c r="N29" s="176"/>
      <c r="O29" s="176"/>
      <c r="P29" s="186"/>
      <c r="Q29" s="55"/>
    </row>
    <row r="30" spans="1:17" ht="18" customHeight="1" x14ac:dyDescent="0.15">
      <c r="A30" s="58"/>
      <c r="B30" s="65"/>
      <c r="D30" s="184"/>
      <c r="E30" s="258" t="s">
        <v>110</v>
      </c>
      <c r="F30" s="284" t="str">
        <f>"Основные средства (стр."&amp;Актив!$G$18&amp;"), в том числе:"</f>
        <v>Основные средства (стр.1150), в том числе:</v>
      </c>
      <c r="G30" s="257"/>
      <c r="H30" s="259" t="str">
        <f>IF(Актив!H18="(","(","")</f>
        <v/>
      </c>
      <c r="I30" s="260">
        <f>Актив!I18</f>
        <v>329</v>
      </c>
      <c r="J30" s="259" t="str">
        <f>IF(H30="(",")","")</f>
        <v/>
      </c>
      <c r="K30" s="259" t="str">
        <f>IF(Актив!K18="(","(","")</f>
        <v/>
      </c>
      <c r="L30" s="260">
        <f>Актив!L18</f>
        <v>401</v>
      </c>
      <c r="M30" s="259" t="str">
        <f>IF(K30="(",")","")</f>
        <v/>
      </c>
      <c r="N30" s="259" t="str">
        <f>IF(Актив!N18="(","(","")</f>
        <v/>
      </c>
      <c r="O30" s="260">
        <f>Актив!O18</f>
        <v>478</v>
      </c>
      <c r="P30" s="259" t="str">
        <f>IF(N30="(",")","")</f>
        <v/>
      </c>
      <c r="Q30" s="55"/>
    </row>
    <row r="31" spans="1:17" ht="18" customHeight="1" x14ac:dyDescent="0.15">
      <c r="A31" s="58"/>
      <c r="B31" s="65"/>
      <c r="D31" s="184"/>
      <c r="E31" s="258" t="s">
        <v>410</v>
      </c>
      <c r="F31" s="325" t="s">
        <v>3154</v>
      </c>
      <c r="G31" s="257" t="str">
        <f>Актив!$G$18&amp;"1"</f>
        <v>11501</v>
      </c>
      <c r="H31" s="255"/>
      <c r="I31" s="256">
        <v>329</v>
      </c>
      <c r="J31" s="261"/>
      <c r="K31" s="255"/>
      <c r="L31" s="256">
        <v>401</v>
      </c>
      <c r="M31" s="261"/>
      <c r="N31" s="255"/>
      <c r="O31" s="256">
        <v>478</v>
      </c>
      <c r="P31" s="261"/>
      <c r="Q31" s="55"/>
    </row>
    <row r="32" spans="1:17" ht="18" customHeight="1" x14ac:dyDescent="0.15">
      <c r="A32" s="58"/>
      <c r="B32" s="65"/>
      <c r="D32" s="184"/>
      <c r="E32" s="258" t="s">
        <v>411</v>
      </c>
      <c r="F32" s="325" t="s">
        <v>88</v>
      </c>
      <c r="G32" s="257" t="str">
        <f>Актив!$G$18&amp;"2"</f>
        <v>11502</v>
      </c>
      <c r="H32" s="255"/>
      <c r="I32" s="256">
        <v>0</v>
      </c>
      <c r="J32" s="261"/>
      <c r="K32" s="255"/>
      <c r="L32" s="256">
        <v>0</v>
      </c>
      <c r="M32" s="261"/>
      <c r="N32" s="255"/>
      <c r="O32" s="256">
        <v>0</v>
      </c>
      <c r="P32" s="261"/>
      <c r="Q32" s="55"/>
    </row>
    <row r="33" spans="1:17" ht="18" customHeight="1" x14ac:dyDescent="0.15">
      <c r="A33" s="58"/>
      <c r="B33" s="65"/>
      <c r="D33" s="184"/>
      <c r="E33" s="258" t="s">
        <v>412</v>
      </c>
      <c r="F33" s="325" t="s">
        <v>88</v>
      </c>
      <c r="G33" s="257" t="str">
        <f>Актив!$G$18&amp;"3"</f>
        <v>11503</v>
      </c>
      <c r="H33" s="255"/>
      <c r="I33" s="256">
        <v>0</v>
      </c>
      <c r="J33" s="261"/>
      <c r="K33" s="255"/>
      <c r="L33" s="256">
        <v>0</v>
      </c>
      <c r="M33" s="261"/>
      <c r="N33" s="255"/>
      <c r="O33" s="256">
        <v>0</v>
      </c>
      <c r="P33" s="261"/>
      <c r="Q33" s="55"/>
    </row>
    <row r="34" spans="1:17" ht="15" customHeight="1" x14ac:dyDescent="0.15">
      <c r="A34" s="58"/>
      <c r="B34" s="65"/>
      <c r="D34" s="184"/>
      <c r="E34" s="175"/>
      <c r="F34" s="174" t="s">
        <v>85</v>
      </c>
      <c r="G34" s="175"/>
      <c r="H34" s="175"/>
      <c r="I34" s="176"/>
      <c r="J34" s="176"/>
      <c r="K34" s="175"/>
      <c r="L34" s="176"/>
      <c r="M34" s="176"/>
      <c r="N34" s="176"/>
      <c r="O34" s="176"/>
      <c r="P34" s="186"/>
      <c r="Q34" s="55"/>
    </row>
    <row r="35" spans="1:17" ht="18" customHeight="1" x14ac:dyDescent="0.15">
      <c r="A35" s="58"/>
      <c r="B35" s="65"/>
      <c r="D35" s="184"/>
      <c r="E35" s="258" t="s">
        <v>362</v>
      </c>
      <c r="F35" s="284" t="str">
        <f>"Доходные вложения (стр."&amp;Актив!$G$19&amp;"), в том числе:"</f>
        <v>Доходные вложения (стр.1160), в том числе:</v>
      </c>
      <c r="G35" s="257"/>
      <c r="H35" s="259" t="str">
        <f>IF(Актив!H19="(","(","")</f>
        <v/>
      </c>
      <c r="I35" s="260">
        <f>Актив!I19</f>
        <v>0</v>
      </c>
      <c r="J35" s="259" t="str">
        <f>IF(H35="(",")","")</f>
        <v/>
      </c>
      <c r="K35" s="259" t="str">
        <f>IF(Актив!K19="(","(","")</f>
        <v/>
      </c>
      <c r="L35" s="260">
        <f>Актив!L19</f>
        <v>0</v>
      </c>
      <c r="M35" s="259" t="str">
        <f>IF(K35="(",")","")</f>
        <v/>
      </c>
      <c r="N35" s="259" t="str">
        <f>IF(Актив!N19="(","(","")</f>
        <v/>
      </c>
      <c r="O35" s="260">
        <f>Актив!O19</f>
        <v>0</v>
      </c>
      <c r="P35" s="259" t="str">
        <f>IF(N35="(",")","")</f>
        <v/>
      </c>
      <c r="Q35" s="55"/>
    </row>
    <row r="36" spans="1:17" ht="18" customHeight="1" x14ac:dyDescent="0.15">
      <c r="A36" s="58"/>
      <c r="B36" s="65"/>
      <c r="D36" s="184"/>
      <c r="E36" s="258" t="s">
        <v>413</v>
      </c>
      <c r="F36" s="286"/>
      <c r="G36" s="257" t="str">
        <f>Актив!$G$19&amp;"1"</f>
        <v>11601</v>
      </c>
      <c r="H36" s="255"/>
      <c r="I36" s="256"/>
      <c r="J36" s="261"/>
      <c r="K36" s="255"/>
      <c r="L36" s="256"/>
      <c r="M36" s="261"/>
      <c r="N36" s="255"/>
      <c r="O36" s="256"/>
      <c r="P36" s="261"/>
      <c r="Q36" s="55"/>
    </row>
    <row r="37" spans="1:17" ht="18" customHeight="1" x14ac:dyDescent="0.15">
      <c r="A37" s="58"/>
      <c r="B37" s="65"/>
      <c r="D37" s="184"/>
      <c r="E37" s="258" t="s">
        <v>560</v>
      </c>
      <c r="F37" s="286"/>
      <c r="G37" s="257" t="str">
        <f>Актив!$G$19&amp;"2"</f>
        <v>11602</v>
      </c>
      <c r="H37" s="255"/>
      <c r="I37" s="256"/>
      <c r="J37" s="261"/>
      <c r="K37" s="255"/>
      <c r="L37" s="256"/>
      <c r="M37" s="261"/>
      <c r="N37" s="255"/>
      <c r="O37" s="256"/>
      <c r="P37" s="261"/>
      <c r="Q37" s="55"/>
    </row>
    <row r="38" spans="1:17" ht="15" customHeight="1" x14ac:dyDescent="0.15">
      <c r="A38" s="58"/>
      <c r="B38" s="65"/>
      <c r="D38" s="184"/>
      <c r="E38" s="175"/>
      <c r="F38" s="174" t="s">
        <v>85</v>
      </c>
      <c r="G38" s="175"/>
      <c r="H38" s="175"/>
      <c r="I38" s="176"/>
      <c r="J38" s="176"/>
      <c r="K38" s="175"/>
      <c r="L38" s="176"/>
      <c r="M38" s="176"/>
      <c r="N38" s="176"/>
      <c r="O38" s="176"/>
      <c r="P38" s="186"/>
      <c r="Q38" s="55"/>
    </row>
    <row r="39" spans="1:17" ht="18" customHeight="1" x14ac:dyDescent="0.15">
      <c r="A39" s="58"/>
      <c r="B39" s="65"/>
      <c r="D39" s="184"/>
      <c r="E39" s="258" t="s">
        <v>363</v>
      </c>
      <c r="F39" s="284" t="str">
        <f>"Финансовые вложения (стр."&amp;Актив!$G$20&amp;"), в том числе:"</f>
        <v>Финансовые вложения (стр.1170), в том числе:</v>
      </c>
      <c r="G39" s="257"/>
      <c r="H39" s="259" t="str">
        <f>IF(Актив!H20="(","(","")</f>
        <v/>
      </c>
      <c r="I39" s="260">
        <f>Актив!I20</f>
        <v>0</v>
      </c>
      <c r="J39" s="259" t="str">
        <f>IF(H39="(",")","")</f>
        <v/>
      </c>
      <c r="K39" s="259" t="str">
        <f>IF(Актив!K20="(","(","")</f>
        <v/>
      </c>
      <c r="L39" s="260">
        <f>Актив!L20</f>
        <v>0</v>
      </c>
      <c r="M39" s="259" t="str">
        <f>IF(K39="(",")","")</f>
        <v/>
      </c>
      <c r="N39" s="259" t="str">
        <f>IF(Актив!N20="(","(","")</f>
        <v/>
      </c>
      <c r="O39" s="260">
        <f>Актив!O20</f>
        <v>0</v>
      </c>
      <c r="P39" s="259" t="str">
        <f>IF(N39="(",")","")</f>
        <v/>
      </c>
      <c r="Q39" s="55"/>
    </row>
    <row r="40" spans="1:17" ht="18" customHeight="1" x14ac:dyDescent="0.15">
      <c r="A40" s="58"/>
      <c r="B40" s="65"/>
      <c r="D40" s="184"/>
      <c r="E40" s="258" t="s">
        <v>285</v>
      </c>
      <c r="F40" s="286"/>
      <c r="G40" s="257" t="str">
        <f>Актив!$G$20&amp;"1"</f>
        <v>11701</v>
      </c>
      <c r="H40" s="255"/>
      <c r="I40" s="256"/>
      <c r="J40" s="261"/>
      <c r="K40" s="255"/>
      <c r="L40" s="256"/>
      <c r="M40" s="261"/>
      <c r="N40" s="255"/>
      <c r="O40" s="256"/>
      <c r="P40" s="261"/>
      <c r="Q40" s="55"/>
    </row>
    <row r="41" spans="1:17" ht="18" customHeight="1" x14ac:dyDescent="0.15">
      <c r="A41" s="58"/>
      <c r="B41" s="65"/>
      <c r="D41" s="184"/>
      <c r="E41" s="258" t="s">
        <v>414</v>
      </c>
      <c r="F41" s="286"/>
      <c r="G41" s="257" t="str">
        <f>Актив!$G$20&amp;"2"</f>
        <v>11702</v>
      </c>
      <c r="H41" s="255"/>
      <c r="I41" s="256"/>
      <c r="J41" s="261"/>
      <c r="K41" s="255"/>
      <c r="L41" s="256"/>
      <c r="M41" s="261"/>
      <c r="N41" s="255"/>
      <c r="O41" s="256"/>
      <c r="P41" s="261"/>
      <c r="Q41" s="55"/>
    </row>
    <row r="42" spans="1:17" ht="18" customHeight="1" x14ac:dyDescent="0.15">
      <c r="A42" s="58"/>
      <c r="B42" s="65"/>
      <c r="D42" s="184"/>
      <c r="E42" s="258" t="s">
        <v>415</v>
      </c>
      <c r="F42" s="286"/>
      <c r="G42" s="257" t="str">
        <f>Актив!$G$20&amp;"3"</f>
        <v>11703</v>
      </c>
      <c r="H42" s="255"/>
      <c r="I42" s="256"/>
      <c r="J42" s="261"/>
      <c r="K42" s="255"/>
      <c r="L42" s="256"/>
      <c r="M42" s="261"/>
      <c r="N42" s="255"/>
      <c r="O42" s="256"/>
      <c r="P42" s="261"/>
      <c r="Q42" s="55"/>
    </row>
    <row r="43" spans="1:17" ht="18" customHeight="1" x14ac:dyDescent="0.15">
      <c r="A43" s="58"/>
      <c r="B43" s="65"/>
      <c r="D43" s="185"/>
      <c r="E43" s="258" t="s">
        <v>571</v>
      </c>
      <c r="F43" s="286"/>
      <c r="G43" s="257" t="str">
        <f>Актив!$G$20&amp;"4"</f>
        <v>11704</v>
      </c>
      <c r="H43" s="255"/>
      <c r="I43" s="256"/>
      <c r="J43" s="261"/>
      <c r="K43" s="255"/>
      <c r="L43" s="256"/>
      <c r="M43" s="261"/>
      <c r="N43" s="255"/>
      <c r="O43" s="256"/>
      <c r="P43" s="261"/>
      <c r="Q43" s="55"/>
    </row>
    <row r="44" spans="1:17" ht="15" customHeight="1" x14ac:dyDescent="0.15">
      <c r="A44" s="58"/>
      <c r="B44" s="65"/>
      <c r="D44" s="184"/>
      <c r="E44" s="175"/>
      <c r="F44" s="174" t="s">
        <v>85</v>
      </c>
      <c r="G44" s="175"/>
      <c r="H44" s="175"/>
      <c r="I44" s="176"/>
      <c r="J44" s="176"/>
      <c r="K44" s="175"/>
      <c r="L44" s="176"/>
      <c r="M44" s="176"/>
      <c r="N44" s="176"/>
      <c r="O44" s="176"/>
      <c r="P44" s="186"/>
      <c r="Q44" s="55"/>
    </row>
    <row r="45" spans="1:17" ht="18" customHeight="1" x14ac:dyDescent="0.15">
      <c r="A45" s="58"/>
      <c r="B45" s="65"/>
      <c r="D45" s="184"/>
      <c r="E45" s="258" t="s">
        <v>421</v>
      </c>
      <c r="F45" s="284" t="str">
        <f>"Отложенные налоговые активы (стр."&amp;Актив!$G$21&amp;"), в том числе:"</f>
        <v>Отложенные налоговые активы (стр.1180), в том числе:</v>
      </c>
      <c r="G45" s="257"/>
      <c r="H45" s="259" t="str">
        <f>IF(Актив!H21="(","(","")</f>
        <v/>
      </c>
      <c r="I45" s="260">
        <f>Актив!I21</f>
        <v>0</v>
      </c>
      <c r="J45" s="259" t="str">
        <f>IF(H45="(",")","")</f>
        <v/>
      </c>
      <c r="K45" s="259" t="str">
        <f>IF(Актив!K21="(","(","")</f>
        <v/>
      </c>
      <c r="L45" s="260">
        <f>Актив!L21</f>
        <v>0</v>
      </c>
      <c r="M45" s="259" t="str">
        <f>IF(K45="(",")","")</f>
        <v/>
      </c>
      <c r="N45" s="259" t="str">
        <f>IF(Актив!N21="(","(","")</f>
        <v/>
      </c>
      <c r="O45" s="260">
        <f>Актив!O21</f>
        <v>0</v>
      </c>
      <c r="P45" s="259" t="str">
        <f>IF(N45="(",")","")</f>
        <v/>
      </c>
      <c r="Q45" s="55"/>
    </row>
    <row r="46" spans="1:17" ht="18" customHeight="1" x14ac:dyDescent="0.15">
      <c r="A46" s="58"/>
      <c r="B46" s="65"/>
      <c r="D46" s="184"/>
      <c r="E46" s="258" t="s">
        <v>288</v>
      </c>
      <c r="F46" s="286"/>
      <c r="G46" s="257" t="str">
        <f>Актив!$G$21&amp;"1"</f>
        <v>11801</v>
      </c>
      <c r="H46" s="255"/>
      <c r="I46" s="256"/>
      <c r="J46" s="261"/>
      <c r="K46" s="255"/>
      <c r="L46" s="256"/>
      <c r="M46" s="261"/>
      <c r="N46" s="255"/>
      <c r="O46" s="256"/>
      <c r="P46" s="261"/>
      <c r="Q46" s="55"/>
    </row>
    <row r="47" spans="1:17" ht="15" customHeight="1" x14ac:dyDescent="0.15">
      <c r="A47" s="58"/>
      <c r="B47" s="65"/>
      <c r="D47" s="184"/>
      <c r="E47" s="175"/>
      <c r="F47" s="174" t="s">
        <v>85</v>
      </c>
      <c r="G47" s="175"/>
      <c r="H47" s="175"/>
      <c r="I47" s="176"/>
      <c r="J47" s="176"/>
      <c r="K47" s="175"/>
      <c r="L47" s="176"/>
      <c r="M47" s="176"/>
      <c r="N47" s="176"/>
      <c r="O47" s="176"/>
      <c r="P47" s="186"/>
      <c r="Q47" s="55"/>
    </row>
    <row r="48" spans="1:17" ht="18" customHeight="1" x14ac:dyDescent="0.15">
      <c r="A48" s="58"/>
      <c r="B48" s="65"/>
      <c r="D48" s="184"/>
      <c r="E48" s="258" t="s">
        <v>430</v>
      </c>
      <c r="F48" s="284" t="str">
        <f>"Вписываемые показатели (стр."&amp;IF(Актив!$G$21="1180","1185","1165")&amp;"), в том числе:"</f>
        <v>Вписываемые показатели (стр.1185), в том числе:</v>
      </c>
      <c r="G48" s="257"/>
      <c r="H48" s="259" t="str">
        <f ca="1">IF((SUMIF(OFFSET(SUM_1185_1,0,-1),"",SUM_1185_1)-SUMIF(OFFSET(SUM_1185_1,0,-1),"(",SUM_1185_1))&lt;0,"(","")</f>
        <v/>
      </c>
      <c r="I48" s="260">
        <f ca="1">ABS(SUMIF(OFFSET(SUM_1185_1,0,-1),"",SUM_1185_1)-SUMIF(OFFSET(SUM_1185_1,0,-1),"(",SUM_1185_1))</f>
        <v>0</v>
      </c>
      <c r="J48" s="259" t="str">
        <f ca="1">IF(H48="(",")","")</f>
        <v/>
      </c>
      <c r="K48" s="259" t="str">
        <f ca="1">IF((SUMIF(OFFSET(SUM_1185_2,0,-1),"",SUM_1185_2)-SUMIF(OFFSET(SUM_1185_2,0,-1),"(",SUM_1185_2))&lt;0,"(","")</f>
        <v/>
      </c>
      <c r="L48" s="260">
        <f ca="1">ABS(SUMIF(OFFSET(SUM_1185_2,0,-1),"",SUM_1185_2)-SUMIF(OFFSET(SUM_1185_2,0,-1),"(",SUM_1185_2))</f>
        <v>0</v>
      </c>
      <c r="M48" s="259" t="str">
        <f ca="1">IF(K48="(",")","")</f>
        <v/>
      </c>
      <c r="N48" s="259" t="str">
        <f ca="1">IF((SUMIF(OFFSET(SUM_1185_3,0,-1),"",SUM_1185_3)-SUMIF(OFFSET(SUM_1185_3,0,-1),"(",SUM_1185_3))&lt;0,"(","")</f>
        <v/>
      </c>
      <c r="O48" s="260">
        <f ca="1">ABS(SUMIF(OFFSET(SUM_1185_3,0,-1),"",SUM_1185_3)-SUMIF(OFFSET(SUM_1185_3,0,-1),"(",SUM_1185_3))</f>
        <v>0</v>
      </c>
      <c r="P48" s="259" t="str">
        <f ca="1">IF(N48="(",")","")</f>
        <v/>
      </c>
      <c r="Q48" s="55"/>
    </row>
    <row r="49" spans="1:17" ht="18" customHeight="1" x14ac:dyDescent="0.15">
      <c r="A49" s="58"/>
      <c r="B49" s="65"/>
      <c r="D49" s="184"/>
      <c r="E49" s="258" t="s">
        <v>431</v>
      </c>
      <c r="F49" s="286"/>
      <c r="G49" s="257" t="str">
        <f>IF(Актив!$G$21="1180","1185","1165")&amp;"1"</f>
        <v>11851</v>
      </c>
      <c r="H49" s="255"/>
      <c r="I49" s="256"/>
      <c r="J49" s="261"/>
      <c r="K49" s="255"/>
      <c r="L49" s="256"/>
      <c r="M49" s="261"/>
      <c r="N49" s="255"/>
      <c r="O49" s="256"/>
      <c r="P49" s="261"/>
      <c r="Q49" s="55"/>
    </row>
    <row r="50" spans="1:17" ht="18" customHeight="1" x14ac:dyDescent="0.15">
      <c r="A50" s="58"/>
      <c r="B50" s="65"/>
      <c r="D50" s="184"/>
      <c r="E50" s="258" t="s">
        <v>432</v>
      </c>
      <c r="F50" s="286"/>
      <c r="G50" s="257" t="str">
        <f>IF(Актив!$G$21="1180","1185","1165")&amp;"2"</f>
        <v>11852</v>
      </c>
      <c r="H50" s="255"/>
      <c r="I50" s="256"/>
      <c r="J50" s="261"/>
      <c r="K50" s="255"/>
      <c r="L50" s="256"/>
      <c r="M50" s="261"/>
      <c r="N50" s="255"/>
      <c r="O50" s="256"/>
      <c r="P50" s="261"/>
      <c r="Q50" s="55"/>
    </row>
    <row r="51" spans="1:17" ht="15" customHeight="1" x14ac:dyDescent="0.15">
      <c r="A51" s="58"/>
      <c r="B51" s="65"/>
      <c r="D51" s="184"/>
      <c r="E51" s="175"/>
      <c r="F51" s="174" t="s">
        <v>85</v>
      </c>
      <c r="G51" s="175"/>
      <c r="H51" s="175"/>
      <c r="I51" s="176"/>
      <c r="J51" s="176"/>
      <c r="K51" s="175"/>
      <c r="L51" s="176"/>
      <c r="M51" s="176"/>
      <c r="N51" s="176"/>
      <c r="O51" s="176"/>
      <c r="P51" s="186"/>
      <c r="Q51" s="55"/>
    </row>
    <row r="52" spans="1:17" ht="18" customHeight="1" x14ac:dyDescent="0.15">
      <c r="A52" s="58"/>
      <c r="B52" s="65"/>
      <c r="D52" s="184"/>
      <c r="E52" s="258" t="s">
        <v>439</v>
      </c>
      <c r="F52" s="284" t="str">
        <f>"Прочие внеоборотные активы (стр."&amp;Актив!$G$22&amp;"), в том числе:"</f>
        <v>Прочие внеоборотные активы (стр.1190), в том числе:</v>
      </c>
      <c r="G52" s="257"/>
      <c r="H52" s="259" t="str">
        <f>IF(Актив!H22="(","(","")</f>
        <v/>
      </c>
      <c r="I52" s="260">
        <f>Актив!I22</f>
        <v>0</v>
      </c>
      <c r="J52" s="259" t="str">
        <f>IF(H52="(",")","")</f>
        <v/>
      </c>
      <c r="K52" s="259" t="str">
        <f>IF(Актив!K22="(","(","")</f>
        <v/>
      </c>
      <c r="L52" s="260">
        <f>Актив!L22</f>
        <v>0</v>
      </c>
      <c r="M52" s="259" t="str">
        <f>IF(K52="(",")","")</f>
        <v/>
      </c>
      <c r="N52" s="259" t="str">
        <f>IF(Актив!N22="(","(","")</f>
        <v/>
      </c>
      <c r="O52" s="260">
        <f>Актив!O22</f>
        <v>0</v>
      </c>
      <c r="P52" s="259" t="str">
        <f>IF(N52="(",")","")</f>
        <v/>
      </c>
      <c r="Q52" s="55"/>
    </row>
    <row r="53" spans="1:17" ht="18" customHeight="1" x14ac:dyDescent="0.15">
      <c r="A53" s="58"/>
      <c r="B53" s="65"/>
      <c r="D53" s="184"/>
      <c r="E53" s="258" t="s">
        <v>440</v>
      </c>
      <c r="F53" s="286"/>
      <c r="G53" s="257" t="str">
        <f>Актив!$G$22&amp;"1"</f>
        <v>11901</v>
      </c>
      <c r="H53" s="255"/>
      <c r="I53" s="256"/>
      <c r="J53" s="261"/>
      <c r="K53" s="255"/>
      <c r="L53" s="256"/>
      <c r="M53" s="261"/>
      <c r="N53" s="255"/>
      <c r="O53" s="256"/>
      <c r="P53" s="261"/>
      <c r="Q53" s="55"/>
    </row>
    <row r="54" spans="1:17" ht="18" customHeight="1" x14ac:dyDescent="0.15">
      <c r="A54" s="58"/>
      <c r="B54" s="65"/>
      <c r="D54" s="184"/>
      <c r="E54" s="258" t="s">
        <v>441</v>
      </c>
      <c r="F54" s="286"/>
      <c r="G54" s="257" t="str">
        <f>Актив!$G$22&amp;"2"</f>
        <v>11902</v>
      </c>
      <c r="H54" s="255"/>
      <c r="I54" s="256"/>
      <c r="J54" s="261"/>
      <c r="K54" s="255"/>
      <c r="L54" s="256"/>
      <c r="M54" s="261"/>
      <c r="N54" s="255"/>
      <c r="O54" s="256"/>
      <c r="P54" s="261"/>
      <c r="Q54" s="55"/>
    </row>
    <row r="55" spans="1:17" ht="18" customHeight="1" x14ac:dyDescent="0.15">
      <c r="A55" s="58"/>
      <c r="B55" s="65"/>
      <c r="D55" s="184"/>
      <c r="E55" s="258" t="s">
        <v>442</v>
      </c>
      <c r="F55" s="286"/>
      <c r="G55" s="257" t="str">
        <f>Актив!$G$22&amp;"3"</f>
        <v>11903</v>
      </c>
      <c r="H55" s="255"/>
      <c r="I55" s="256"/>
      <c r="J55" s="261"/>
      <c r="K55" s="255"/>
      <c r="L55" s="256"/>
      <c r="M55" s="261"/>
      <c r="N55" s="255"/>
      <c r="O55" s="256"/>
      <c r="P55" s="261"/>
      <c r="Q55" s="55"/>
    </row>
    <row r="56" spans="1:17" ht="15" customHeight="1" x14ac:dyDescent="0.15">
      <c r="A56" s="58"/>
      <c r="B56" s="65"/>
      <c r="D56" s="184"/>
      <c r="E56" s="175"/>
      <c r="F56" s="174" t="s">
        <v>85</v>
      </c>
      <c r="G56" s="175"/>
      <c r="H56" s="175"/>
      <c r="I56" s="176"/>
      <c r="J56" s="176"/>
      <c r="K56" s="175"/>
      <c r="L56" s="176"/>
      <c r="M56" s="176"/>
      <c r="N56" s="176"/>
      <c r="O56" s="176"/>
      <c r="P56" s="186"/>
      <c r="Q56" s="55"/>
    </row>
    <row r="57" spans="1:17" ht="18" customHeight="1" x14ac:dyDescent="0.15">
      <c r="A57" s="58"/>
      <c r="B57" s="65"/>
      <c r="D57" s="184"/>
      <c r="E57" s="258" t="s">
        <v>446</v>
      </c>
      <c r="F57" s="285" t="s">
        <v>416</v>
      </c>
      <c r="G57" s="257"/>
      <c r="H57" s="259" t="str">
        <f>IF(Актив!H25="(","(","")</f>
        <v/>
      </c>
      <c r="I57" s="260">
        <f>Актив!I25</f>
        <v>1870</v>
      </c>
      <c r="J57" s="259" t="str">
        <f>IF(H57="(",")","")</f>
        <v/>
      </c>
      <c r="K57" s="259" t="str">
        <f>IF(Актив!K25="(","(","")</f>
        <v/>
      </c>
      <c r="L57" s="260">
        <f>Актив!L25</f>
        <v>2118</v>
      </c>
      <c r="M57" s="259" t="str">
        <f>IF(K57="(",")","")</f>
        <v/>
      </c>
      <c r="N57" s="259" t="str">
        <f>IF(Актив!N25="(","(","")</f>
        <v/>
      </c>
      <c r="O57" s="260">
        <f>Актив!O25</f>
        <v>1864</v>
      </c>
      <c r="P57" s="259" t="str">
        <f>IF(N57="(",")","")</f>
        <v/>
      </c>
      <c r="Q57" s="55"/>
    </row>
    <row r="58" spans="1:17" ht="18" customHeight="1" x14ac:dyDescent="0.15">
      <c r="A58" s="58"/>
      <c r="B58" s="65"/>
      <c r="D58" s="184"/>
      <c r="E58" s="258" t="s">
        <v>447</v>
      </c>
      <c r="F58" s="325" t="s">
        <v>3155</v>
      </c>
      <c r="G58" s="257" t="s">
        <v>417</v>
      </c>
      <c r="H58" s="255"/>
      <c r="I58" s="256">
        <v>0</v>
      </c>
      <c r="J58" s="261"/>
      <c r="K58" s="255"/>
      <c r="L58" s="256">
        <v>0</v>
      </c>
      <c r="M58" s="261"/>
      <c r="N58" s="255"/>
      <c r="O58" s="256">
        <v>5</v>
      </c>
      <c r="P58" s="261"/>
      <c r="Q58" s="55"/>
    </row>
    <row r="59" spans="1:17" ht="18" customHeight="1" x14ac:dyDescent="0.15">
      <c r="A59" s="58"/>
      <c r="B59" s="65"/>
      <c r="D59" s="184"/>
      <c r="E59" s="258" t="s">
        <v>448</v>
      </c>
      <c r="F59" s="325" t="s">
        <v>3156</v>
      </c>
      <c r="G59" s="257" t="s">
        <v>418</v>
      </c>
      <c r="H59" s="255"/>
      <c r="I59" s="256">
        <v>1868</v>
      </c>
      <c r="J59" s="261"/>
      <c r="K59" s="255"/>
      <c r="L59" s="256">
        <v>2114</v>
      </c>
      <c r="M59" s="261"/>
      <c r="N59" s="255"/>
      <c r="O59" s="256">
        <v>1859</v>
      </c>
      <c r="P59" s="261"/>
      <c r="Q59" s="55"/>
    </row>
    <row r="60" spans="1:17" ht="18" customHeight="1" x14ac:dyDescent="0.15">
      <c r="A60" s="58"/>
      <c r="B60" s="65"/>
      <c r="D60" s="184"/>
      <c r="E60" s="258" t="s">
        <v>572</v>
      </c>
      <c r="F60" s="325" t="s">
        <v>3157</v>
      </c>
      <c r="G60" s="257" t="s">
        <v>419</v>
      </c>
      <c r="H60" s="255"/>
      <c r="I60" s="256">
        <v>0</v>
      </c>
      <c r="J60" s="261"/>
      <c r="K60" s="255"/>
      <c r="L60" s="256">
        <v>0</v>
      </c>
      <c r="M60" s="261"/>
      <c r="N60" s="255"/>
      <c r="O60" s="256">
        <v>0</v>
      </c>
      <c r="P60" s="261"/>
      <c r="Q60" s="55"/>
    </row>
    <row r="61" spans="1:17" ht="18" customHeight="1" x14ac:dyDescent="0.15">
      <c r="A61" s="58"/>
      <c r="B61" s="65"/>
      <c r="D61" s="184"/>
      <c r="E61" s="258" t="s">
        <v>573</v>
      </c>
      <c r="F61" s="325" t="s">
        <v>3158</v>
      </c>
      <c r="G61" s="257" t="s">
        <v>420</v>
      </c>
      <c r="H61" s="255"/>
      <c r="I61" s="256">
        <v>2</v>
      </c>
      <c r="J61" s="261"/>
      <c r="K61" s="255"/>
      <c r="L61" s="256">
        <v>4</v>
      </c>
      <c r="M61" s="261"/>
      <c r="N61" s="255"/>
      <c r="O61" s="256">
        <v>0</v>
      </c>
      <c r="P61" s="261"/>
      <c r="Q61" s="55"/>
    </row>
    <row r="62" spans="1:17" ht="18" customHeight="1" x14ac:dyDescent="0.15">
      <c r="A62" s="58"/>
      <c r="B62" s="65"/>
      <c r="D62" s="185"/>
      <c r="E62" s="258" t="s">
        <v>574</v>
      </c>
      <c r="F62" s="325" t="s">
        <v>88</v>
      </c>
      <c r="G62" s="257" t="s">
        <v>422</v>
      </c>
      <c r="H62" s="255"/>
      <c r="I62" s="256">
        <v>0</v>
      </c>
      <c r="J62" s="261"/>
      <c r="K62" s="255"/>
      <c r="L62" s="256">
        <v>0</v>
      </c>
      <c r="M62" s="261"/>
      <c r="N62" s="255"/>
      <c r="O62" s="256">
        <v>0</v>
      </c>
      <c r="P62" s="261"/>
      <c r="Q62" s="55"/>
    </row>
    <row r="63" spans="1:17" ht="15" customHeight="1" x14ac:dyDescent="0.15">
      <c r="A63" s="58"/>
      <c r="B63" s="65"/>
      <c r="D63" s="184"/>
      <c r="E63" s="175"/>
      <c r="F63" s="174" t="s">
        <v>85</v>
      </c>
      <c r="G63" s="175"/>
      <c r="H63" s="175"/>
      <c r="I63" s="176"/>
      <c r="J63" s="176"/>
      <c r="K63" s="175"/>
      <c r="L63" s="176"/>
      <c r="M63" s="176"/>
      <c r="N63" s="176"/>
      <c r="O63" s="176"/>
      <c r="P63" s="186"/>
      <c r="Q63" s="55"/>
    </row>
    <row r="64" spans="1:17" ht="22.5" customHeight="1" x14ac:dyDescent="0.15">
      <c r="A64" s="58"/>
      <c r="B64" s="65"/>
      <c r="D64" s="184"/>
      <c r="E64" s="258" t="s">
        <v>451</v>
      </c>
      <c r="F64" s="285" t="s">
        <v>428</v>
      </c>
      <c r="G64" s="257"/>
      <c r="H64" s="259" t="str">
        <f>IF(Актив!H26="(","(","")</f>
        <v/>
      </c>
      <c r="I64" s="260">
        <f>Актив!I26</f>
        <v>0</v>
      </c>
      <c r="J64" s="259" t="str">
        <f>IF(H64="(",")","")</f>
        <v/>
      </c>
      <c r="K64" s="259" t="str">
        <f>IF(Актив!K26="(","(","")</f>
        <v/>
      </c>
      <c r="L64" s="260">
        <f>Актив!L26</f>
        <v>0</v>
      </c>
      <c r="M64" s="259" t="str">
        <f>IF(K64="(",")","")</f>
        <v/>
      </c>
      <c r="N64" s="259" t="str">
        <f>IF(Актив!N26="(","(","")</f>
        <v/>
      </c>
      <c r="O64" s="260">
        <f>Актив!O26</f>
        <v>0</v>
      </c>
      <c r="P64" s="259" t="str">
        <f>IF(N64="(",")","")</f>
        <v/>
      </c>
      <c r="Q64" s="55"/>
    </row>
    <row r="65" spans="1:17" ht="18" customHeight="1" x14ac:dyDescent="0.15">
      <c r="A65" s="58"/>
      <c r="B65" s="65"/>
      <c r="D65" s="184"/>
      <c r="E65" s="258" t="s">
        <v>452</v>
      </c>
      <c r="F65" s="286"/>
      <c r="G65" s="257" t="s">
        <v>429</v>
      </c>
      <c r="H65" s="255"/>
      <c r="I65" s="256"/>
      <c r="J65" s="261"/>
      <c r="K65" s="255"/>
      <c r="L65" s="256"/>
      <c r="M65" s="261"/>
      <c r="N65" s="255"/>
      <c r="O65" s="256"/>
      <c r="P65" s="261"/>
      <c r="Q65" s="55"/>
    </row>
    <row r="66" spans="1:17" ht="15" customHeight="1" x14ac:dyDescent="0.15">
      <c r="A66" s="58"/>
      <c r="B66" s="65"/>
      <c r="D66" s="184"/>
      <c r="E66" s="175"/>
      <c r="F66" s="174" t="s">
        <v>85</v>
      </c>
      <c r="G66" s="175"/>
      <c r="H66" s="175"/>
      <c r="I66" s="176"/>
      <c r="J66" s="176"/>
      <c r="K66" s="175"/>
      <c r="L66" s="176"/>
      <c r="M66" s="176"/>
      <c r="N66" s="176"/>
      <c r="O66" s="176"/>
      <c r="P66" s="186"/>
      <c r="Q66" s="55"/>
    </row>
    <row r="67" spans="1:17" ht="18" customHeight="1" x14ac:dyDescent="0.15">
      <c r="A67" s="58"/>
      <c r="B67" s="65"/>
      <c r="D67" s="184"/>
      <c r="E67" s="258" t="s">
        <v>457</v>
      </c>
      <c r="F67" s="285" t="s">
        <v>433</v>
      </c>
      <c r="G67" s="257"/>
      <c r="H67" s="259" t="str">
        <f>IF(Актив!H27="(","(","")</f>
        <v/>
      </c>
      <c r="I67" s="260">
        <f>Актив!I27</f>
        <v>3326</v>
      </c>
      <c r="J67" s="259" t="str">
        <f>IF(H67="(",")","")</f>
        <v/>
      </c>
      <c r="K67" s="259" t="str">
        <f>IF(Актив!K27="(","(","")</f>
        <v/>
      </c>
      <c r="L67" s="260">
        <f>Актив!L27</f>
        <v>4039</v>
      </c>
      <c r="M67" s="259" t="str">
        <f>IF(K67="(",")","")</f>
        <v/>
      </c>
      <c r="N67" s="259" t="str">
        <f>IF(Актив!N27="(","(","")</f>
        <v/>
      </c>
      <c r="O67" s="260">
        <f>Актив!O27</f>
        <v>3430</v>
      </c>
      <c r="P67" s="259" t="str">
        <f>IF(N67="(",")","")</f>
        <v/>
      </c>
      <c r="Q67" s="55"/>
    </row>
    <row r="68" spans="1:17" ht="18" customHeight="1" x14ac:dyDescent="0.15">
      <c r="A68" s="58"/>
      <c r="B68" s="65"/>
      <c r="D68" s="184"/>
      <c r="E68" s="258" t="s">
        <v>458</v>
      </c>
      <c r="F68" s="325" t="s">
        <v>3159</v>
      </c>
      <c r="G68" s="257" t="s">
        <v>434</v>
      </c>
      <c r="H68" s="255"/>
      <c r="I68" s="256">
        <v>152</v>
      </c>
      <c r="J68" s="261"/>
      <c r="K68" s="255"/>
      <c r="L68" s="256">
        <v>140</v>
      </c>
      <c r="M68" s="261"/>
      <c r="N68" s="255"/>
      <c r="O68" s="256">
        <v>431</v>
      </c>
      <c r="P68" s="261"/>
      <c r="Q68" s="55"/>
    </row>
    <row r="69" spans="1:17" ht="18" customHeight="1" x14ac:dyDescent="0.15">
      <c r="A69" s="58"/>
      <c r="B69" s="65"/>
      <c r="D69" s="184"/>
      <c r="E69" s="258" t="s">
        <v>575</v>
      </c>
      <c r="F69" s="325" t="s">
        <v>3160</v>
      </c>
      <c r="G69" s="257" t="s">
        <v>435</v>
      </c>
      <c r="H69" s="255"/>
      <c r="I69" s="256">
        <v>3121</v>
      </c>
      <c r="J69" s="261"/>
      <c r="K69" s="255"/>
      <c r="L69" s="256">
        <v>3897</v>
      </c>
      <c r="M69" s="261"/>
      <c r="N69" s="255"/>
      <c r="O69" s="256">
        <v>2997</v>
      </c>
      <c r="P69" s="261"/>
      <c r="Q69" s="55"/>
    </row>
    <row r="70" spans="1:17" ht="18" customHeight="1" x14ac:dyDescent="0.15">
      <c r="A70" s="58"/>
      <c r="B70" s="65"/>
      <c r="D70" s="184"/>
      <c r="E70" s="258" t="s">
        <v>576</v>
      </c>
      <c r="F70" s="325" t="s">
        <v>3161</v>
      </c>
      <c r="G70" s="257" t="s">
        <v>436</v>
      </c>
      <c r="H70" s="255"/>
      <c r="I70" s="256">
        <v>0</v>
      </c>
      <c r="J70" s="261"/>
      <c r="K70" s="255"/>
      <c r="L70" s="256">
        <v>0</v>
      </c>
      <c r="M70" s="261"/>
      <c r="N70" s="255"/>
      <c r="O70" s="256">
        <v>2</v>
      </c>
      <c r="P70" s="261"/>
      <c r="Q70" s="55"/>
    </row>
    <row r="71" spans="1:17" ht="18" customHeight="1" x14ac:dyDescent="0.15">
      <c r="A71" s="58"/>
      <c r="B71" s="65"/>
      <c r="D71" s="184"/>
      <c r="E71" s="258" t="s">
        <v>577</v>
      </c>
      <c r="F71" s="325" t="s">
        <v>3162</v>
      </c>
      <c r="G71" s="257" t="s">
        <v>437</v>
      </c>
      <c r="H71" s="255"/>
      <c r="I71" s="256">
        <v>0</v>
      </c>
      <c r="J71" s="261"/>
      <c r="K71" s="255"/>
      <c r="L71" s="256">
        <v>2</v>
      </c>
      <c r="M71" s="261"/>
      <c r="N71" s="255"/>
      <c r="O71" s="256">
        <v>0</v>
      </c>
      <c r="P71" s="261"/>
      <c r="Q71" s="55"/>
    </row>
    <row r="72" spans="1:17" ht="18" customHeight="1" x14ac:dyDescent="0.15">
      <c r="A72" s="58"/>
      <c r="B72" s="65"/>
      <c r="D72" s="185"/>
      <c r="E72" s="258" t="s">
        <v>578</v>
      </c>
      <c r="F72" s="325" t="s">
        <v>3169</v>
      </c>
      <c r="G72" s="257" t="s">
        <v>438</v>
      </c>
      <c r="H72" s="255"/>
      <c r="I72" s="256">
        <v>53</v>
      </c>
      <c r="J72" s="261"/>
      <c r="K72" s="255"/>
      <c r="L72" s="256">
        <v>0</v>
      </c>
      <c r="M72" s="261"/>
      <c r="N72" s="255"/>
      <c r="O72" s="256">
        <v>0</v>
      </c>
      <c r="P72" s="261"/>
      <c r="Q72" s="55"/>
    </row>
    <row r="73" spans="1:17" ht="15" customHeight="1" x14ac:dyDescent="0.15">
      <c r="A73" s="58"/>
      <c r="B73" s="65"/>
      <c r="D73" s="184"/>
      <c r="E73" s="175"/>
      <c r="F73" s="174" t="s">
        <v>85</v>
      </c>
      <c r="G73" s="175"/>
      <c r="H73" s="175"/>
      <c r="I73" s="176"/>
      <c r="J73" s="176"/>
      <c r="K73" s="175"/>
      <c r="L73" s="176"/>
      <c r="M73" s="176"/>
      <c r="N73" s="176"/>
      <c r="O73" s="176"/>
      <c r="P73" s="186"/>
      <c r="Q73" s="55"/>
    </row>
    <row r="74" spans="1:17" ht="22.5" customHeight="1" x14ac:dyDescent="0.15">
      <c r="A74" s="58"/>
      <c r="B74" s="65"/>
      <c r="D74" s="184"/>
      <c r="E74" s="258" t="s">
        <v>460</v>
      </c>
      <c r="F74" s="285" t="s">
        <v>557</v>
      </c>
      <c r="G74" s="257"/>
      <c r="H74" s="259" t="str">
        <f>IF(Актив!H28="(","(","")</f>
        <v/>
      </c>
      <c r="I74" s="260">
        <f>Актив!I28</f>
        <v>0</v>
      </c>
      <c r="J74" s="259" t="str">
        <f>IF(H74="(",")","")</f>
        <v/>
      </c>
      <c r="K74" s="259" t="str">
        <f>IF(Актив!K28="(","(","")</f>
        <v/>
      </c>
      <c r="L74" s="260">
        <f>Актив!L28</f>
        <v>0</v>
      </c>
      <c r="M74" s="259" t="str">
        <f>IF(K74="(",")","")</f>
        <v/>
      </c>
      <c r="N74" s="259" t="str">
        <f>IF(Актив!N28="(","(","")</f>
        <v/>
      </c>
      <c r="O74" s="260">
        <f>Актив!O28</f>
        <v>0</v>
      </c>
      <c r="P74" s="259" t="str">
        <f>IF(N74="(",")","")</f>
        <v/>
      </c>
      <c r="Q74" s="55"/>
    </row>
    <row r="75" spans="1:17" ht="18" customHeight="1" x14ac:dyDescent="0.15">
      <c r="A75" s="58"/>
      <c r="B75" s="65"/>
      <c r="D75" s="184"/>
      <c r="E75" s="258" t="s">
        <v>461</v>
      </c>
      <c r="F75" s="286"/>
      <c r="G75" s="257" t="s">
        <v>443</v>
      </c>
      <c r="H75" s="255"/>
      <c r="I75" s="256"/>
      <c r="J75" s="261"/>
      <c r="K75" s="255"/>
      <c r="L75" s="256"/>
      <c r="M75" s="261"/>
      <c r="N75" s="255"/>
      <c r="O75" s="256"/>
      <c r="P75" s="261"/>
      <c r="Q75" s="55"/>
    </row>
    <row r="76" spans="1:17" ht="18" customHeight="1" x14ac:dyDescent="0.15">
      <c r="A76" s="58"/>
      <c r="B76" s="65"/>
      <c r="D76" s="184"/>
      <c r="E76" s="258" t="s">
        <v>579</v>
      </c>
      <c r="F76" s="286"/>
      <c r="G76" s="257" t="s">
        <v>444</v>
      </c>
      <c r="H76" s="255"/>
      <c r="I76" s="256"/>
      <c r="J76" s="261"/>
      <c r="K76" s="255"/>
      <c r="L76" s="256"/>
      <c r="M76" s="261"/>
      <c r="N76" s="255"/>
      <c r="O76" s="256"/>
      <c r="P76" s="261"/>
      <c r="Q76" s="55"/>
    </row>
    <row r="77" spans="1:17" ht="18" customHeight="1" x14ac:dyDescent="0.15">
      <c r="A77" s="58"/>
      <c r="B77" s="65"/>
      <c r="D77" s="184"/>
      <c r="E77" s="258" t="s">
        <v>580</v>
      </c>
      <c r="F77" s="286"/>
      <c r="G77" s="257" t="s">
        <v>445</v>
      </c>
      <c r="H77" s="255"/>
      <c r="I77" s="256"/>
      <c r="J77" s="261"/>
      <c r="K77" s="255"/>
      <c r="L77" s="256"/>
      <c r="M77" s="261"/>
      <c r="N77" s="255"/>
      <c r="O77" s="256"/>
      <c r="P77" s="261"/>
      <c r="Q77" s="55"/>
    </row>
    <row r="78" spans="1:17" ht="15" customHeight="1" x14ac:dyDescent="0.15">
      <c r="A78" s="58"/>
      <c r="B78" s="65"/>
      <c r="D78" s="184"/>
      <c r="E78" s="175"/>
      <c r="F78" s="174" t="s">
        <v>85</v>
      </c>
      <c r="G78" s="175"/>
      <c r="H78" s="175"/>
      <c r="I78" s="176"/>
      <c r="J78" s="176"/>
      <c r="K78" s="175"/>
      <c r="L78" s="176"/>
      <c r="M78" s="176"/>
      <c r="N78" s="176"/>
      <c r="O78" s="176"/>
      <c r="P78" s="186"/>
      <c r="Q78" s="55"/>
    </row>
    <row r="79" spans="1:17" ht="22.5" customHeight="1" x14ac:dyDescent="0.15">
      <c r="A79" s="58"/>
      <c r="B79" s="65"/>
      <c r="D79" s="184"/>
      <c r="E79" s="258" t="s">
        <v>465</v>
      </c>
      <c r="F79" s="285" t="s">
        <v>558</v>
      </c>
      <c r="G79" s="257"/>
      <c r="H79" s="259" t="str">
        <f>IF(Актив!H29="(","(","")</f>
        <v/>
      </c>
      <c r="I79" s="260">
        <f>Актив!I29</f>
        <v>1192</v>
      </c>
      <c r="J79" s="259" t="str">
        <f>IF(H79="(",")","")</f>
        <v/>
      </c>
      <c r="K79" s="259" t="str">
        <f>IF(Актив!K29="(","(","")</f>
        <v/>
      </c>
      <c r="L79" s="260">
        <f>Актив!L29</f>
        <v>1001</v>
      </c>
      <c r="M79" s="259" t="str">
        <f>IF(K79="(",")","")</f>
        <v/>
      </c>
      <c r="N79" s="259" t="str">
        <f>IF(Актив!N29="(","(","")</f>
        <v/>
      </c>
      <c r="O79" s="260">
        <f>Актив!O29</f>
        <v>1149</v>
      </c>
      <c r="P79" s="259" t="str">
        <f>IF(N79="(",")","")</f>
        <v/>
      </c>
      <c r="Q79" s="55"/>
    </row>
    <row r="80" spans="1:17" ht="18" customHeight="1" x14ac:dyDescent="0.15">
      <c r="A80" s="58"/>
      <c r="B80" s="65"/>
      <c r="D80" s="184"/>
      <c r="E80" s="258" t="s">
        <v>466</v>
      </c>
      <c r="F80" s="325" t="s">
        <v>3163</v>
      </c>
      <c r="G80" s="257" t="s">
        <v>449</v>
      </c>
      <c r="H80" s="255"/>
      <c r="I80" s="256">
        <v>1053</v>
      </c>
      <c r="J80" s="261"/>
      <c r="K80" s="255"/>
      <c r="L80" s="256">
        <v>213</v>
      </c>
      <c r="M80" s="261"/>
      <c r="N80" s="255"/>
      <c r="O80" s="256">
        <v>519</v>
      </c>
      <c r="P80" s="261"/>
      <c r="Q80" s="55"/>
    </row>
    <row r="81" spans="1:17" ht="18" customHeight="1" x14ac:dyDescent="0.15">
      <c r="A81" s="58"/>
      <c r="B81" s="65"/>
      <c r="D81" s="184"/>
      <c r="E81" s="258" t="s">
        <v>581</v>
      </c>
      <c r="F81" s="325" t="s">
        <v>3164</v>
      </c>
      <c r="G81" s="257" t="s">
        <v>450</v>
      </c>
      <c r="H81" s="255"/>
      <c r="I81" s="256">
        <v>139</v>
      </c>
      <c r="J81" s="261"/>
      <c r="K81" s="255"/>
      <c r="L81" s="256">
        <v>788</v>
      </c>
      <c r="M81" s="261"/>
      <c r="N81" s="255"/>
      <c r="O81" s="256">
        <v>630</v>
      </c>
      <c r="P81" s="261"/>
      <c r="Q81" s="55"/>
    </row>
    <row r="82" spans="1:17" ht="15" customHeight="1" x14ac:dyDescent="0.15">
      <c r="A82" s="58"/>
      <c r="B82" s="65"/>
      <c r="D82" s="184"/>
      <c r="E82" s="175"/>
      <c r="F82" s="174" t="s">
        <v>85</v>
      </c>
      <c r="G82" s="175"/>
      <c r="H82" s="175"/>
      <c r="I82" s="176"/>
      <c r="J82" s="176"/>
      <c r="K82" s="175"/>
      <c r="L82" s="176"/>
      <c r="M82" s="176"/>
      <c r="N82" s="176"/>
      <c r="O82" s="176"/>
      <c r="P82" s="186"/>
      <c r="Q82" s="55"/>
    </row>
    <row r="83" spans="1:17" ht="18" customHeight="1" x14ac:dyDescent="0.15">
      <c r="A83" s="58"/>
      <c r="B83" s="65"/>
      <c r="D83" s="184"/>
      <c r="E83" s="258" t="s">
        <v>469</v>
      </c>
      <c r="F83" s="284" t="s">
        <v>561</v>
      </c>
      <c r="G83" s="257"/>
      <c r="H83" s="259" t="str">
        <f ca="1">IF((SUMIF(OFFSET(SUM_1255_1,0,-1),"",SUM_1255_1)-SUMIF(OFFSET(SUM_1255_1,0,-1),"(",SUM_1255_1))&lt;0,"(","")</f>
        <v/>
      </c>
      <c r="I83" s="260">
        <f ca="1">ABS(SUMIF(OFFSET(SUM_1255_1,0,-1),"",SUM_1255_1)-SUMIF(OFFSET(SUM_1255_1,0,-1),"(",SUM_1255_1))</f>
        <v>0</v>
      </c>
      <c r="J83" s="259" t="str">
        <f ca="1">IF(H83="(",")","")</f>
        <v/>
      </c>
      <c r="K83" s="259" t="str">
        <f ca="1">IF((SUMIF(OFFSET(SUM_1255_2,0,-1),"",SUM_1255_2)-SUMIF(OFFSET(SUM_1255_2,0,-1),"(",SUM_1255_2))&lt;0,"(","")</f>
        <v/>
      </c>
      <c r="L83" s="260">
        <f ca="1">ABS(SUMIF(OFFSET(SUM_1255_2,0,-1),"",SUM_1255_2)-SUMIF(OFFSET(SUM_1255_2,0,-1),"(",SUM_1255_2))</f>
        <v>0</v>
      </c>
      <c r="M83" s="259" t="str">
        <f ca="1">IF(K83="(",")","")</f>
        <v/>
      </c>
      <c r="N83" s="259" t="str">
        <f ca="1">IF((SUMIF(OFFSET(SUM_1255_3,0,-1),"",SUM_1255_3)-SUMIF(OFFSET(SUM_1255_3,0,-1),"(",SUM_1255_3))&lt;0,"(","")</f>
        <v/>
      </c>
      <c r="O83" s="260">
        <f ca="1">ABS(SUMIF(OFFSET(SUM_1255_3,0,-1),"",SUM_1255_3)-SUMIF(OFFSET(SUM_1255_3,0,-1),"(",SUM_1255_3))</f>
        <v>0</v>
      </c>
      <c r="P83" s="259" t="str">
        <f ca="1">IF(N83="(",")","")</f>
        <v/>
      </c>
      <c r="Q83" s="55"/>
    </row>
    <row r="84" spans="1:17" ht="18" customHeight="1" x14ac:dyDescent="0.15">
      <c r="A84" s="58"/>
      <c r="B84" s="65"/>
      <c r="D84" s="184"/>
      <c r="E84" s="258" t="s">
        <v>470</v>
      </c>
      <c r="F84" s="286"/>
      <c r="G84" s="257">
        <v>12551</v>
      </c>
      <c r="H84" s="255"/>
      <c r="I84" s="256"/>
      <c r="J84" s="261"/>
      <c r="K84" s="255"/>
      <c r="L84" s="256"/>
      <c r="M84" s="261"/>
      <c r="N84" s="255"/>
      <c r="O84" s="256"/>
      <c r="P84" s="261"/>
      <c r="Q84" s="55"/>
    </row>
    <row r="85" spans="1:17" ht="18" customHeight="1" x14ac:dyDescent="0.15">
      <c r="A85" s="58"/>
      <c r="B85" s="65"/>
      <c r="D85" s="184"/>
      <c r="E85" s="258" t="s">
        <v>564</v>
      </c>
      <c r="F85" s="286"/>
      <c r="G85" s="257">
        <v>12552</v>
      </c>
      <c r="H85" s="255"/>
      <c r="I85" s="256"/>
      <c r="J85" s="261"/>
      <c r="K85" s="255"/>
      <c r="L85" s="256"/>
      <c r="M85" s="261"/>
      <c r="N85" s="255"/>
      <c r="O85" s="256"/>
      <c r="P85" s="261"/>
      <c r="Q85" s="55"/>
    </row>
    <row r="86" spans="1:17" ht="15" customHeight="1" x14ac:dyDescent="0.15">
      <c r="A86" s="58"/>
      <c r="B86" s="65"/>
      <c r="D86" s="184"/>
      <c r="E86" s="175"/>
      <c r="F86" s="174" t="s">
        <v>85</v>
      </c>
      <c r="G86" s="175"/>
      <c r="H86" s="175"/>
      <c r="I86" s="176"/>
      <c r="J86" s="176"/>
      <c r="K86" s="175"/>
      <c r="L86" s="176"/>
      <c r="M86" s="176"/>
      <c r="N86" s="176"/>
      <c r="O86" s="176"/>
      <c r="P86" s="186"/>
      <c r="Q86" s="55"/>
    </row>
    <row r="87" spans="1:17" ht="18" customHeight="1" x14ac:dyDescent="0.15">
      <c r="A87" s="58"/>
      <c r="B87" s="65"/>
      <c r="D87" s="184"/>
      <c r="E87" s="258" t="s">
        <v>472</v>
      </c>
      <c r="F87" s="285" t="s">
        <v>456</v>
      </c>
      <c r="G87" s="257"/>
      <c r="H87" s="259" t="str">
        <f>IF(Актив!H30="(","(","")</f>
        <v/>
      </c>
      <c r="I87" s="260">
        <f>Актив!I30</f>
        <v>0</v>
      </c>
      <c r="J87" s="259" t="str">
        <f>IF(H87="(",")","")</f>
        <v/>
      </c>
      <c r="K87" s="259" t="str">
        <f>IF(Актив!K30="(","(","")</f>
        <v/>
      </c>
      <c r="L87" s="260">
        <f>Актив!L30</f>
        <v>0</v>
      </c>
      <c r="M87" s="259" t="str">
        <f>IF(K87="(",")","")</f>
        <v/>
      </c>
      <c r="N87" s="259" t="str">
        <f>IF(Актив!N30="(","(","")</f>
        <v/>
      </c>
      <c r="O87" s="260">
        <f>Актив!O30</f>
        <v>7</v>
      </c>
      <c r="P87" s="259" t="str">
        <f>IF(N87="(",")","")</f>
        <v/>
      </c>
      <c r="Q87" s="55"/>
    </row>
    <row r="88" spans="1:17" ht="18" customHeight="1" x14ac:dyDescent="0.15">
      <c r="A88" s="58"/>
      <c r="B88" s="65"/>
      <c r="D88" s="184"/>
      <c r="E88" s="258" t="s">
        <v>473</v>
      </c>
      <c r="F88" s="325" t="s">
        <v>3165</v>
      </c>
      <c r="G88" s="257" t="s">
        <v>453</v>
      </c>
      <c r="H88" s="255"/>
      <c r="I88" s="256">
        <v>0</v>
      </c>
      <c r="J88" s="261"/>
      <c r="K88" s="255"/>
      <c r="L88" s="256">
        <v>0</v>
      </c>
      <c r="M88" s="261"/>
      <c r="N88" s="255"/>
      <c r="O88" s="256">
        <v>7</v>
      </c>
      <c r="P88" s="261"/>
      <c r="Q88" s="55"/>
    </row>
    <row r="89" spans="1:17" ht="18" customHeight="1" x14ac:dyDescent="0.15">
      <c r="A89" s="58"/>
      <c r="B89" s="65"/>
      <c r="D89" s="184"/>
      <c r="E89" s="258" t="s">
        <v>475</v>
      </c>
      <c r="F89" s="325" t="s">
        <v>88</v>
      </c>
      <c r="G89" s="257" t="s">
        <v>454</v>
      </c>
      <c r="H89" s="255"/>
      <c r="I89" s="256">
        <v>0</v>
      </c>
      <c r="J89" s="261"/>
      <c r="K89" s="255"/>
      <c r="L89" s="256">
        <v>0</v>
      </c>
      <c r="M89" s="261"/>
      <c r="N89" s="255"/>
      <c r="O89" s="256">
        <v>0</v>
      </c>
      <c r="P89" s="261"/>
      <c r="Q89" s="55"/>
    </row>
    <row r="90" spans="1:17" ht="18" customHeight="1" x14ac:dyDescent="0.15">
      <c r="A90" s="58"/>
      <c r="B90" s="65"/>
      <c r="D90" s="184"/>
      <c r="E90" s="258" t="s">
        <v>582</v>
      </c>
      <c r="F90" s="325" t="s">
        <v>88</v>
      </c>
      <c r="G90" s="257" t="s">
        <v>455</v>
      </c>
      <c r="H90" s="255"/>
      <c r="I90" s="256">
        <v>0</v>
      </c>
      <c r="J90" s="261"/>
      <c r="K90" s="255"/>
      <c r="L90" s="256">
        <v>0</v>
      </c>
      <c r="M90" s="261"/>
      <c r="N90" s="255"/>
      <c r="O90" s="256">
        <v>0</v>
      </c>
      <c r="P90" s="261"/>
      <c r="Q90" s="55"/>
    </row>
    <row r="91" spans="1:17" ht="15" customHeight="1" x14ac:dyDescent="0.15">
      <c r="A91" s="58"/>
      <c r="B91" s="65"/>
      <c r="D91" s="184"/>
      <c r="E91" s="175"/>
      <c r="F91" s="174" t="s">
        <v>85</v>
      </c>
      <c r="G91" s="175"/>
      <c r="H91" s="175"/>
      <c r="I91" s="176"/>
      <c r="J91" s="176"/>
      <c r="K91" s="175"/>
      <c r="L91" s="176"/>
      <c r="M91" s="176"/>
      <c r="N91" s="176"/>
      <c r="O91" s="176"/>
      <c r="P91" s="186"/>
      <c r="Q91" s="55"/>
    </row>
    <row r="92" spans="1:17" ht="22.5" customHeight="1" x14ac:dyDescent="0.15">
      <c r="A92" s="58"/>
      <c r="B92" s="65"/>
      <c r="D92" s="184"/>
      <c r="E92" s="258" t="s">
        <v>477</v>
      </c>
      <c r="F92" s="285" t="s">
        <v>463</v>
      </c>
      <c r="G92" s="257"/>
      <c r="H92" s="259" t="str">
        <f>IF(Пассив!H14="(","(","")</f>
        <v/>
      </c>
      <c r="I92" s="260">
        <f>Пассив!I14</f>
        <v>10</v>
      </c>
      <c r="J92" s="259" t="str">
        <f>IF(H92="(",")","")</f>
        <v/>
      </c>
      <c r="K92" s="259" t="str">
        <f>IF(Пассив!K14="(","(","")</f>
        <v/>
      </c>
      <c r="L92" s="260">
        <f>Пассив!L14</f>
        <v>10</v>
      </c>
      <c r="M92" s="259" t="str">
        <f>IF(K92="(",")","")</f>
        <v/>
      </c>
      <c r="N92" s="259" t="str">
        <f>IF(Пассив!N14="(","(","")</f>
        <v/>
      </c>
      <c r="O92" s="260">
        <f>Пассив!O14</f>
        <v>10</v>
      </c>
      <c r="P92" s="259" t="str">
        <f>IF(N92="(",")","")</f>
        <v/>
      </c>
      <c r="Q92" s="55"/>
    </row>
    <row r="93" spans="1:17" ht="18" customHeight="1" x14ac:dyDescent="0.15">
      <c r="A93" s="58"/>
      <c r="B93" s="65"/>
      <c r="D93" s="184"/>
      <c r="E93" s="258" t="s">
        <v>478</v>
      </c>
      <c r="F93" s="325" t="s">
        <v>3166</v>
      </c>
      <c r="G93" s="257" t="s">
        <v>459</v>
      </c>
      <c r="H93" s="255"/>
      <c r="I93" s="256">
        <v>10</v>
      </c>
      <c r="J93" s="261"/>
      <c r="K93" s="255"/>
      <c r="L93" s="256">
        <v>10</v>
      </c>
      <c r="M93" s="261"/>
      <c r="N93" s="255"/>
      <c r="O93" s="256">
        <v>10</v>
      </c>
      <c r="P93" s="261"/>
      <c r="Q93" s="55"/>
    </row>
    <row r="94" spans="1:17" ht="15" customHeight="1" x14ac:dyDescent="0.15">
      <c r="A94" s="58"/>
      <c r="B94" s="65"/>
      <c r="D94" s="184"/>
      <c r="E94" s="175"/>
      <c r="F94" s="174" t="s">
        <v>85</v>
      </c>
      <c r="G94" s="175"/>
      <c r="H94" s="175"/>
      <c r="I94" s="176"/>
      <c r="J94" s="176"/>
      <c r="K94" s="175"/>
      <c r="L94" s="176"/>
      <c r="M94" s="176"/>
      <c r="N94" s="176"/>
      <c r="O94" s="176"/>
      <c r="P94" s="186"/>
      <c r="Q94" s="55"/>
    </row>
    <row r="95" spans="1:17" ht="22.5" customHeight="1" x14ac:dyDescent="0.15">
      <c r="A95" s="58"/>
      <c r="B95" s="65"/>
      <c r="D95" s="184"/>
      <c r="E95" s="258" t="s">
        <v>481</v>
      </c>
      <c r="F95" s="285" t="s">
        <v>464</v>
      </c>
      <c r="G95" s="257"/>
      <c r="H95" s="259" t="str">
        <f>IF(Пассив!H15="(","(","")</f>
        <v>(</v>
      </c>
      <c r="I95" s="260">
        <f>Пассив!I15</f>
        <v>0</v>
      </c>
      <c r="J95" s="259" t="str">
        <f>IF(H95="(",")","")</f>
        <v>)</v>
      </c>
      <c r="K95" s="259" t="str">
        <f>IF(Пассив!K15="(","(","")</f>
        <v>(</v>
      </c>
      <c r="L95" s="260">
        <f>Пассив!L15</f>
        <v>0</v>
      </c>
      <c r="M95" s="259" t="str">
        <f>IF(K95="(",")","")</f>
        <v>)</v>
      </c>
      <c r="N95" s="259" t="str">
        <f>IF(Пассив!N15="(","(","")</f>
        <v>(</v>
      </c>
      <c r="O95" s="260">
        <f>Пассив!O15</f>
        <v>0</v>
      </c>
      <c r="P95" s="259" t="str">
        <f>IF(N95="(",")","")</f>
        <v>)</v>
      </c>
      <c r="Q95" s="55"/>
    </row>
    <row r="96" spans="1:17" ht="18" customHeight="1" x14ac:dyDescent="0.15">
      <c r="A96" s="58"/>
      <c r="B96" s="65"/>
      <c r="D96" s="184"/>
      <c r="E96" s="258" t="s">
        <v>482</v>
      </c>
      <c r="F96" s="286"/>
      <c r="G96" s="257" t="s">
        <v>462</v>
      </c>
      <c r="H96" s="257" t="s">
        <v>65</v>
      </c>
      <c r="I96" s="256"/>
      <c r="J96" s="261" t="s">
        <v>66</v>
      </c>
      <c r="K96" s="257" t="s">
        <v>65</v>
      </c>
      <c r="L96" s="256"/>
      <c r="M96" s="261" t="s">
        <v>66</v>
      </c>
      <c r="N96" s="257" t="s">
        <v>65</v>
      </c>
      <c r="O96" s="256"/>
      <c r="P96" s="261" t="s">
        <v>66</v>
      </c>
      <c r="Q96" s="55"/>
    </row>
    <row r="97" spans="1:17" ht="15" customHeight="1" x14ac:dyDescent="0.15">
      <c r="A97" s="58"/>
      <c r="B97" s="65"/>
      <c r="D97" s="184"/>
      <c r="E97" s="175"/>
      <c r="F97" s="174" t="s">
        <v>85</v>
      </c>
      <c r="G97" s="175"/>
      <c r="H97" s="175"/>
      <c r="I97" s="176"/>
      <c r="J97" s="176"/>
      <c r="K97" s="175"/>
      <c r="L97" s="176"/>
      <c r="M97" s="176"/>
      <c r="N97" s="176"/>
      <c r="O97" s="176"/>
      <c r="P97" s="186"/>
      <c r="Q97" s="55"/>
    </row>
    <row r="98" spans="1:17" ht="18" customHeight="1" x14ac:dyDescent="0.15">
      <c r="A98" s="58"/>
      <c r="B98" s="65"/>
      <c r="D98" s="184"/>
      <c r="E98" s="258" t="s">
        <v>486</v>
      </c>
      <c r="F98" s="285" t="s">
        <v>562</v>
      </c>
      <c r="G98" s="257"/>
      <c r="H98" s="259" t="str">
        <f ca="1">IF((SUMIF(OFFSET(SUM__1320_1,0,-1),"",SUM__1320_1)-SUMIF(OFFSET(SUM__1320_1,0,-1),"(",SUM__1320_1))&lt;0,"(","")</f>
        <v/>
      </c>
      <c r="I98" s="260">
        <f ca="1">ABS(SUMIF(OFFSET(SUM__1320_1,0,-1),"",SUM__1320_1)-SUMIF(OFFSET(SUM__1320_1,0,-1),"(",SUM__1320_1))</f>
        <v>0</v>
      </c>
      <c r="J98" s="259" t="str">
        <f ca="1">IF(H98="(",")","")</f>
        <v/>
      </c>
      <c r="K98" s="259" t="str">
        <f ca="1">IF((SUMIF(OFFSET(SUM__1320_2,0,-1),"",SUM__1320_2)-SUMIF(OFFSET(SUM__1320_2,0,-1),"(",SUM__1320_2))&lt;0,"(","")</f>
        <v/>
      </c>
      <c r="L98" s="260">
        <f ca="1">ABS(SUMIF(OFFSET(SUM__1320_2,0,-1),"",SUM__1320_2)-SUMIF(OFFSET(SUM__1320_2,0,-1),"(",SUM__1320_2))</f>
        <v>0</v>
      </c>
      <c r="M98" s="259" t="str">
        <f ca="1">IF(K98="(",")","")</f>
        <v/>
      </c>
      <c r="N98" s="259" t="str">
        <f ca="1">IF((SUMIF(OFFSET(SUM__1320_3,0,-1),"",SUM__1320_3)-SUMIF(OFFSET(SUM__1320_3,0,-1),"(",SUM__1320_3))&lt;0,"(","")</f>
        <v/>
      </c>
      <c r="O98" s="260">
        <f ca="1">ABS(SUMIF(OFFSET(SUM__1320_3,0,-1),"",SUM__1320_3)-SUMIF(OFFSET(SUM__1320_3,0,-1),"(",SUM__1320_3))</f>
        <v>0</v>
      </c>
      <c r="P98" s="259" t="str">
        <f ca="1">IF(N98="(",")","")</f>
        <v/>
      </c>
      <c r="Q98" s="55"/>
    </row>
    <row r="99" spans="1:17" ht="18" customHeight="1" x14ac:dyDescent="0.15">
      <c r="A99" s="58"/>
      <c r="B99" s="65"/>
      <c r="D99" s="184"/>
      <c r="E99" s="258" t="s">
        <v>487</v>
      </c>
      <c r="F99" s="286"/>
      <c r="G99" s="257" t="s">
        <v>462</v>
      </c>
      <c r="H99" s="255"/>
      <c r="I99" s="256"/>
      <c r="J99" s="261"/>
      <c r="K99" s="255"/>
      <c r="L99" s="256"/>
      <c r="M99" s="261"/>
      <c r="N99" s="255"/>
      <c r="O99" s="256"/>
      <c r="P99" s="261"/>
      <c r="Q99" s="55"/>
    </row>
    <row r="100" spans="1:17" ht="15" customHeight="1" x14ac:dyDescent="0.15">
      <c r="A100" s="58"/>
      <c r="B100" s="65"/>
      <c r="D100" s="184"/>
      <c r="E100" s="175"/>
      <c r="F100" s="174" t="s">
        <v>85</v>
      </c>
      <c r="G100" s="175"/>
      <c r="H100" s="175"/>
      <c r="I100" s="176"/>
      <c r="J100" s="176"/>
      <c r="K100" s="175"/>
      <c r="L100" s="176"/>
      <c r="M100" s="176"/>
      <c r="N100" s="176"/>
      <c r="O100" s="176"/>
      <c r="P100" s="186"/>
      <c r="Q100" s="55"/>
    </row>
    <row r="101" spans="1:17" ht="22.5" customHeight="1" x14ac:dyDescent="0.15">
      <c r="A101" s="58"/>
      <c r="B101" s="65"/>
      <c r="D101" s="184"/>
      <c r="E101" s="258" t="s">
        <v>488</v>
      </c>
      <c r="F101" s="285" t="s">
        <v>468</v>
      </c>
      <c r="G101" s="257"/>
      <c r="H101" s="259" t="str">
        <f>IF(Пассив!H16="(","(","")</f>
        <v/>
      </c>
      <c r="I101" s="260">
        <f>Пассив!I16</f>
        <v>0</v>
      </c>
      <c r="J101" s="259" t="str">
        <f>IF(H101="(",")","")</f>
        <v/>
      </c>
      <c r="K101" s="259" t="str">
        <f>IF(Пассив!K16="(","(","")</f>
        <v/>
      </c>
      <c r="L101" s="260">
        <f>Пассив!L16</f>
        <v>0</v>
      </c>
      <c r="M101" s="259" t="str">
        <f>IF(K101="(",")","")</f>
        <v/>
      </c>
      <c r="N101" s="259" t="str">
        <f>IF(Пассив!N16="(","(","")</f>
        <v/>
      </c>
      <c r="O101" s="260">
        <f>Пассив!O16</f>
        <v>0</v>
      </c>
      <c r="P101" s="259" t="str">
        <f>IF(N101="(",")","")</f>
        <v/>
      </c>
      <c r="Q101" s="55"/>
    </row>
    <row r="102" spans="1:17" ht="18" customHeight="1" x14ac:dyDescent="0.15">
      <c r="A102" s="58"/>
      <c r="B102" s="65"/>
      <c r="D102" s="184"/>
      <c r="E102" s="258" t="s">
        <v>489</v>
      </c>
      <c r="F102" s="286"/>
      <c r="G102" s="257" t="s">
        <v>467</v>
      </c>
      <c r="H102" s="255"/>
      <c r="I102" s="256"/>
      <c r="J102" s="261"/>
      <c r="K102" s="255"/>
      <c r="L102" s="256"/>
      <c r="M102" s="261"/>
      <c r="N102" s="255"/>
      <c r="O102" s="256"/>
      <c r="P102" s="261"/>
      <c r="Q102" s="55"/>
    </row>
    <row r="103" spans="1:17" ht="15" customHeight="1" x14ac:dyDescent="0.15">
      <c r="A103" s="58"/>
      <c r="B103" s="65"/>
      <c r="D103" s="184"/>
      <c r="E103" s="175"/>
      <c r="F103" s="174" t="s">
        <v>85</v>
      </c>
      <c r="G103" s="175"/>
      <c r="H103" s="175"/>
      <c r="I103" s="176"/>
      <c r="J103" s="176"/>
      <c r="K103" s="175"/>
      <c r="L103" s="176"/>
      <c r="M103" s="176"/>
      <c r="N103" s="176"/>
      <c r="O103" s="176"/>
      <c r="P103" s="186"/>
      <c r="Q103" s="55"/>
    </row>
    <row r="104" spans="1:17" ht="22.5" customHeight="1" x14ac:dyDescent="0.15">
      <c r="A104" s="58"/>
      <c r="B104" s="65"/>
      <c r="D104" s="184"/>
      <c r="E104" s="258" t="s">
        <v>494</v>
      </c>
      <c r="F104" s="285" t="s">
        <v>563</v>
      </c>
      <c r="G104" s="257"/>
      <c r="H104" s="259" t="str">
        <f>IF(Пассив!H17="(","(","")</f>
        <v/>
      </c>
      <c r="I104" s="260">
        <f>Пассив!I17</f>
        <v>0</v>
      </c>
      <c r="J104" s="259" t="str">
        <f>IF(H104="(",")","")</f>
        <v/>
      </c>
      <c r="K104" s="259" t="str">
        <f>IF(Пассив!K17="(","(","")</f>
        <v/>
      </c>
      <c r="L104" s="260">
        <f>Пассив!L17</f>
        <v>0</v>
      </c>
      <c r="M104" s="259" t="str">
        <f>IF(K104="(",")","")</f>
        <v/>
      </c>
      <c r="N104" s="259" t="str">
        <f>IF(Пассив!N17="(","(","")</f>
        <v/>
      </c>
      <c r="O104" s="260">
        <f>Пассив!O17</f>
        <v>0</v>
      </c>
      <c r="P104" s="259" t="str">
        <f>IF(N104="(",")","")</f>
        <v/>
      </c>
      <c r="Q104" s="55"/>
    </row>
    <row r="105" spans="1:17" ht="18" customHeight="1" x14ac:dyDescent="0.15">
      <c r="A105" s="58"/>
      <c r="B105" s="65"/>
      <c r="D105" s="184"/>
      <c r="E105" s="258" t="s">
        <v>495</v>
      </c>
      <c r="F105" s="286"/>
      <c r="G105" s="257" t="s">
        <v>471</v>
      </c>
      <c r="H105" s="255"/>
      <c r="I105" s="256"/>
      <c r="J105" s="261"/>
      <c r="K105" s="255"/>
      <c r="L105" s="256"/>
      <c r="M105" s="261"/>
      <c r="N105" s="255"/>
      <c r="O105" s="256"/>
      <c r="P105" s="261"/>
      <c r="Q105" s="55"/>
    </row>
    <row r="106" spans="1:17" ht="18" customHeight="1" x14ac:dyDescent="0.15">
      <c r="A106" s="58"/>
      <c r="B106" s="65"/>
      <c r="D106" s="184"/>
      <c r="E106" s="258" t="s">
        <v>583</v>
      </c>
      <c r="F106" s="286"/>
      <c r="G106" s="257" t="s">
        <v>565</v>
      </c>
      <c r="H106" s="255"/>
      <c r="I106" s="256"/>
      <c r="J106" s="261"/>
      <c r="K106" s="255"/>
      <c r="L106" s="256"/>
      <c r="M106" s="261"/>
      <c r="N106" s="255"/>
      <c r="O106" s="256"/>
      <c r="P106" s="261"/>
      <c r="Q106" s="55"/>
    </row>
    <row r="107" spans="1:17" ht="15" customHeight="1" x14ac:dyDescent="0.15">
      <c r="A107" s="58"/>
      <c r="B107" s="65"/>
      <c r="D107" s="184"/>
      <c r="E107" s="175"/>
      <c r="F107" s="174" t="s">
        <v>85</v>
      </c>
      <c r="G107" s="175"/>
      <c r="H107" s="175"/>
      <c r="I107" s="176"/>
      <c r="J107" s="176"/>
      <c r="K107" s="175"/>
      <c r="L107" s="176"/>
      <c r="M107" s="176"/>
      <c r="N107" s="176"/>
      <c r="O107" s="176"/>
      <c r="P107" s="186"/>
      <c r="Q107" s="55"/>
    </row>
    <row r="108" spans="1:17" ht="22.5" customHeight="1" x14ac:dyDescent="0.15">
      <c r="A108" s="58"/>
      <c r="B108" s="65"/>
      <c r="D108" s="184"/>
      <c r="E108" s="258" t="s">
        <v>496</v>
      </c>
      <c r="F108" s="285" t="s">
        <v>566</v>
      </c>
      <c r="G108" s="257"/>
      <c r="H108" s="259" t="str">
        <f>IF(Пассив!H18="(","(","")</f>
        <v/>
      </c>
      <c r="I108" s="260">
        <f>Пассив!I18</f>
        <v>0</v>
      </c>
      <c r="J108" s="259" t="str">
        <f>IF(H108="(",")","")</f>
        <v/>
      </c>
      <c r="K108" s="259" t="str">
        <f>IF(Пассив!K18="(","(","")</f>
        <v/>
      </c>
      <c r="L108" s="260">
        <f>Пассив!L18</f>
        <v>0</v>
      </c>
      <c r="M108" s="259" t="str">
        <f>IF(K108="(",")","")</f>
        <v/>
      </c>
      <c r="N108" s="259" t="str">
        <f>IF(Пассив!N18="(","(","")</f>
        <v/>
      </c>
      <c r="O108" s="260">
        <f>Пассив!O18</f>
        <v>0</v>
      </c>
      <c r="P108" s="259" t="str">
        <f>IF(N108="(",")","")</f>
        <v/>
      </c>
      <c r="Q108" s="55"/>
    </row>
    <row r="109" spans="1:17" ht="18" customHeight="1" x14ac:dyDescent="0.15">
      <c r="A109" s="58"/>
      <c r="B109" s="65"/>
      <c r="D109" s="184"/>
      <c r="E109" s="258" t="s">
        <v>497</v>
      </c>
      <c r="F109" s="286"/>
      <c r="G109" s="257" t="s">
        <v>474</v>
      </c>
      <c r="H109" s="255"/>
      <c r="I109" s="256"/>
      <c r="J109" s="261"/>
      <c r="K109" s="255"/>
      <c r="L109" s="256"/>
      <c r="M109" s="261"/>
      <c r="N109" s="255"/>
      <c r="O109" s="256"/>
      <c r="P109" s="261"/>
      <c r="Q109" s="55"/>
    </row>
    <row r="110" spans="1:17" ht="18" customHeight="1" x14ac:dyDescent="0.15">
      <c r="A110" s="58"/>
      <c r="B110" s="65"/>
      <c r="D110" s="185"/>
      <c r="E110" s="258" t="s">
        <v>584</v>
      </c>
      <c r="F110" s="286"/>
      <c r="G110" s="257" t="s">
        <v>476</v>
      </c>
      <c r="H110" s="255"/>
      <c r="I110" s="256"/>
      <c r="J110" s="261"/>
      <c r="K110" s="255"/>
      <c r="L110" s="256"/>
      <c r="M110" s="261"/>
      <c r="N110" s="255"/>
      <c r="O110" s="256"/>
      <c r="P110" s="261"/>
      <c r="Q110" s="55"/>
    </row>
    <row r="111" spans="1:17" ht="15" customHeight="1" x14ac:dyDescent="0.15">
      <c r="A111" s="58"/>
      <c r="B111" s="65"/>
      <c r="D111" s="184"/>
      <c r="E111" s="175"/>
      <c r="F111" s="174" t="s">
        <v>85</v>
      </c>
      <c r="G111" s="175"/>
      <c r="H111" s="175"/>
      <c r="I111" s="176"/>
      <c r="J111" s="176"/>
      <c r="K111" s="175"/>
      <c r="L111" s="176"/>
      <c r="M111" s="176"/>
      <c r="N111" s="176"/>
      <c r="O111" s="176"/>
      <c r="P111" s="186"/>
      <c r="Q111" s="55"/>
    </row>
    <row r="112" spans="1:17" ht="35.25" customHeight="1" x14ac:dyDescent="0.15">
      <c r="A112" s="58"/>
      <c r="B112" s="65"/>
      <c r="D112" s="184"/>
      <c r="E112" s="258" t="s">
        <v>502</v>
      </c>
      <c r="F112" s="285" t="s">
        <v>567</v>
      </c>
      <c r="G112" s="257"/>
      <c r="H112" s="259" t="str">
        <f>IF(Пассив!H19="(","(","")</f>
        <v/>
      </c>
      <c r="I112" s="260">
        <f>Пассив!I19</f>
        <v>3570</v>
      </c>
      <c r="J112" s="259" t="str">
        <f>IF(H112="(",")","")</f>
        <v/>
      </c>
      <c r="K112" s="259" t="str">
        <f>IF(Пассив!K19="(","(","")</f>
        <v/>
      </c>
      <c r="L112" s="260">
        <f>Пассив!L19</f>
        <v>4809</v>
      </c>
      <c r="M112" s="259" t="str">
        <f>IF(K112="(",")","")</f>
        <v/>
      </c>
      <c r="N112" s="259" t="str">
        <f>IF(Пассив!N19="(","(","")</f>
        <v/>
      </c>
      <c r="O112" s="260">
        <f>Пассив!O19</f>
        <v>4758</v>
      </c>
      <c r="P112" s="259" t="str">
        <f>IF(N112="(",")","")</f>
        <v/>
      </c>
      <c r="Q112" s="55"/>
    </row>
    <row r="113" spans="1:17" ht="18" customHeight="1" x14ac:dyDescent="0.15">
      <c r="A113" s="58"/>
      <c r="B113" s="65"/>
      <c r="D113" s="184"/>
      <c r="E113" s="258" t="s">
        <v>503</v>
      </c>
      <c r="F113" s="325" t="s">
        <v>3167</v>
      </c>
      <c r="G113" s="257" t="s">
        <v>479</v>
      </c>
      <c r="H113" s="255"/>
      <c r="I113" s="256">
        <v>3570</v>
      </c>
      <c r="J113" s="261"/>
      <c r="K113" s="255"/>
      <c r="L113" s="256">
        <v>4809</v>
      </c>
      <c r="M113" s="261"/>
      <c r="N113" s="255"/>
      <c r="O113" s="256">
        <v>4758</v>
      </c>
      <c r="P113" s="261"/>
      <c r="Q113" s="55"/>
    </row>
    <row r="114" spans="1:17" ht="18" customHeight="1" x14ac:dyDescent="0.15">
      <c r="A114" s="58"/>
      <c r="B114" s="65"/>
      <c r="D114" s="185"/>
      <c r="E114" s="258" t="s">
        <v>514</v>
      </c>
      <c r="F114" s="325" t="s">
        <v>88</v>
      </c>
      <c r="G114" s="257" t="s">
        <v>480</v>
      </c>
      <c r="H114" s="255"/>
      <c r="I114" s="256">
        <v>0</v>
      </c>
      <c r="J114" s="261"/>
      <c r="K114" s="255"/>
      <c r="L114" s="256">
        <v>0</v>
      </c>
      <c r="M114" s="261"/>
      <c r="N114" s="255"/>
      <c r="O114" s="256">
        <v>0</v>
      </c>
      <c r="P114" s="261"/>
      <c r="Q114" s="55"/>
    </row>
    <row r="115" spans="1:17" ht="15" customHeight="1" x14ac:dyDescent="0.15">
      <c r="A115" s="58"/>
      <c r="B115" s="65"/>
      <c r="D115" s="184"/>
      <c r="E115" s="175"/>
      <c r="F115" s="174" t="s">
        <v>85</v>
      </c>
      <c r="G115" s="175"/>
      <c r="H115" s="175"/>
      <c r="I115" s="176"/>
      <c r="J115" s="176"/>
      <c r="K115" s="175"/>
      <c r="L115" s="176"/>
      <c r="M115" s="176"/>
      <c r="N115" s="176"/>
      <c r="O115" s="176"/>
      <c r="P115" s="186"/>
      <c r="Q115" s="55"/>
    </row>
    <row r="116" spans="1:17" ht="18" customHeight="1" x14ac:dyDescent="0.15">
      <c r="A116" s="58"/>
      <c r="B116" s="65"/>
      <c r="D116" s="184"/>
      <c r="E116" s="258" t="s">
        <v>504</v>
      </c>
      <c r="F116" s="284" t="s">
        <v>568</v>
      </c>
      <c r="G116" s="257"/>
      <c r="H116" s="259" t="str">
        <f ca="1">IF((SUMIF(OFFSET(SUM_1375_1,0,-1),"",SUM_1375_1)-SUMIF(OFFSET(SUM_1375_1,0,-1),"(",SUM_1375_1))&lt;0,"(","")</f>
        <v/>
      </c>
      <c r="I116" s="260">
        <f ca="1">ABS(SUMIF(OFFSET(SUM_1375_1,0,-1),"",SUM_1375_1)-SUMIF(OFFSET(SUM_1375_1,0,-1),"(",SUM_1375_1))</f>
        <v>0</v>
      </c>
      <c r="J116" s="259" t="str">
        <f ca="1">IF(H116="(",")","")</f>
        <v/>
      </c>
      <c r="K116" s="259" t="str">
        <f ca="1">IF((SUMIF(OFFSET(SUM_1375_2,0,-1),"",SUM_1375_2)-SUMIF(OFFSET(SUM_1375_2,0,-1),"(",SUM_1375_2))&lt;0,"(","")</f>
        <v/>
      </c>
      <c r="L116" s="260">
        <f ca="1">ABS(SUMIF(OFFSET(SUM_1375_2,0,-1),"",SUM_1375_2)-SUMIF(OFFSET(SUM_1375_2,0,-1),"(",SUM_1375_2))</f>
        <v>0</v>
      </c>
      <c r="M116" s="259" t="str">
        <f ca="1">IF(K116="(",")","")</f>
        <v/>
      </c>
      <c r="N116" s="259" t="str">
        <f ca="1">IF((SUMIF(OFFSET(SUM_1375_3,0,-1),"",SUM_1375_3)-SUMIF(OFFSET(SUM_1375_3,0,-1),"(",SUM_1375_3))&lt;0,"(","")</f>
        <v/>
      </c>
      <c r="O116" s="260">
        <f ca="1">ABS(SUMIF(OFFSET(SUM_1375_3,0,-1),"",SUM_1375_3)-SUMIF(OFFSET(SUM_1375_3,0,-1),"(",SUM_1375_3))</f>
        <v>0</v>
      </c>
      <c r="P116" s="259" t="str">
        <f ca="1">IF(N116="(",")","")</f>
        <v/>
      </c>
      <c r="Q116" s="55"/>
    </row>
    <row r="117" spans="1:17" ht="18" customHeight="1" x14ac:dyDescent="0.15">
      <c r="A117" s="58"/>
      <c r="B117" s="65"/>
      <c r="D117" s="184"/>
      <c r="E117" s="258" t="s">
        <v>505</v>
      </c>
      <c r="F117" s="286"/>
      <c r="G117" s="257">
        <v>13751</v>
      </c>
      <c r="H117" s="255"/>
      <c r="I117" s="256"/>
      <c r="J117" s="261"/>
      <c r="K117" s="255"/>
      <c r="L117" s="256"/>
      <c r="M117" s="261"/>
      <c r="N117" s="255"/>
      <c r="O117" s="256"/>
      <c r="P117" s="261"/>
      <c r="Q117" s="55"/>
    </row>
    <row r="118" spans="1:17" ht="18" customHeight="1" x14ac:dyDescent="0.15">
      <c r="A118" s="58"/>
      <c r="B118" s="65"/>
      <c r="D118" s="184"/>
      <c r="E118" s="258" t="s">
        <v>585</v>
      </c>
      <c r="F118" s="286"/>
      <c r="G118" s="257">
        <v>13752</v>
      </c>
      <c r="H118" s="255"/>
      <c r="I118" s="256"/>
      <c r="J118" s="261"/>
      <c r="K118" s="255"/>
      <c r="L118" s="256"/>
      <c r="M118" s="261"/>
      <c r="N118" s="255"/>
      <c r="O118" s="256"/>
      <c r="P118" s="261"/>
      <c r="Q118" s="55"/>
    </row>
    <row r="119" spans="1:17" ht="15" customHeight="1" x14ac:dyDescent="0.15">
      <c r="A119" s="58"/>
      <c r="B119" s="65"/>
      <c r="D119" s="184"/>
      <c r="E119" s="175"/>
      <c r="F119" s="174" t="s">
        <v>85</v>
      </c>
      <c r="G119" s="175"/>
      <c r="H119" s="175"/>
      <c r="I119" s="176"/>
      <c r="J119" s="176"/>
      <c r="K119" s="175"/>
      <c r="L119" s="176"/>
      <c r="M119" s="176"/>
      <c r="N119" s="176"/>
      <c r="O119" s="176"/>
      <c r="P119" s="186"/>
      <c r="Q119" s="55"/>
    </row>
    <row r="120" spans="1:17" ht="18" customHeight="1" x14ac:dyDescent="0.15">
      <c r="A120" s="58"/>
      <c r="B120" s="65"/>
      <c r="D120" s="184"/>
      <c r="E120" s="258" t="s">
        <v>506</v>
      </c>
      <c r="F120" s="285" t="s">
        <v>485</v>
      </c>
      <c r="G120" s="257"/>
      <c r="H120" s="259" t="str">
        <f>IF(Пассив!H22="(","(","")</f>
        <v/>
      </c>
      <c r="I120" s="260">
        <f>Пассив!I22</f>
        <v>0</v>
      </c>
      <c r="J120" s="259" t="str">
        <f>IF(H120="(",")","")</f>
        <v/>
      </c>
      <c r="K120" s="259" t="str">
        <f>IF(Пассив!K22="(","(","")</f>
        <v/>
      </c>
      <c r="L120" s="260">
        <f>Пассив!L22</f>
        <v>0</v>
      </c>
      <c r="M120" s="259" t="str">
        <f>IF(K120="(",")","")</f>
        <v/>
      </c>
      <c r="N120" s="259" t="str">
        <f>IF(Пассив!N22="(","(","")</f>
        <v/>
      </c>
      <c r="O120" s="260">
        <f>Пассив!O22</f>
        <v>0</v>
      </c>
      <c r="P120" s="259" t="str">
        <f>IF(N120="(",")","")</f>
        <v/>
      </c>
      <c r="Q120" s="55"/>
    </row>
    <row r="121" spans="1:17" ht="18" customHeight="1" x14ac:dyDescent="0.15">
      <c r="A121" s="58"/>
      <c r="B121" s="65"/>
      <c r="D121" s="184"/>
      <c r="E121" s="258" t="s">
        <v>507</v>
      </c>
      <c r="F121" s="286"/>
      <c r="G121" s="257" t="s">
        <v>483</v>
      </c>
      <c r="H121" s="255"/>
      <c r="I121" s="256"/>
      <c r="J121" s="261"/>
      <c r="K121" s="255"/>
      <c r="L121" s="256"/>
      <c r="M121" s="261"/>
      <c r="N121" s="255"/>
      <c r="O121" s="256"/>
      <c r="P121" s="261"/>
      <c r="Q121" s="55"/>
    </row>
    <row r="122" spans="1:17" ht="18" customHeight="1" x14ac:dyDescent="0.15">
      <c r="A122" s="58"/>
      <c r="B122" s="65"/>
      <c r="D122" s="185"/>
      <c r="E122" s="258" t="s">
        <v>586</v>
      </c>
      <c r="F122" s="286"/>
      <c r="G122" s="257" t="s">
        <v>484</v>
      </c>
      <c r="H122" s="255"/>
      <c r="I122" s="256"/>
      <c r="J122" s="261"/>
      <c r="K122" s="255"/>
      <c r="L122" s="256"/>
      <c r="M122" s="261"/>
      <c r="N122" s="255"/>
      <c r="O122" s="256"/>
      <c r="P122" s="261"/>
      <c r="Q122" s="55"/>
    </row>
    <row r="123" spans="1:17" ht="15" customHeight="1" x14ac:dyDescent="0.15">
      <c r="A123" s="58"/>
      <c r="B123" s="65"/>
      <c r="D123" s="184"/>
      <c r="E123" s="175"/>
      <c r="F123" s="174" t="s">
        <v>85</v>
      </c>
      <c r="G123" s="175"/>
      <c r="H123" s="175"/>
      <c r="I123" s="176"/>
      <c r="J123" s="176"/>
      <c r="K123" s="175"/>
      <c r="L123" s="176"/>
      <c r="M123" s="176"/>
      <c r="N123" s="176"/>
      <c r="O123" s="176"/>
      <c r="P123" s="186"/>
      <c r="Q123" s="55"/>
    </row>
    <row r="124" spans="1:17" ht="22.5" customHeight="1" x14ac:dyDescent="0.15">
      <c r="A124" s="58"/>
      <c r="B124" s="65"/>
      <c r="D124" s="184"/>
      <c r="E124" s="258" t="s">
        <v>508</v>
      </c>
      <c r="F124" s="285" t="s">
        <v>493</v>
      </c>
      <c r="G124" s="257"/>
      <c r="H124" s="259" t="str">
        <f>IF(Пассив!H23="(","(","")</f>
        <v/>
      </c>
      <c r="I124" s="260">
        <f>Пассив!I23</f>
        <v>0</v>
      </c>
      <c r="J124" s="259" t="str">
        <f>IF(H124="(",")","")</f>
        <v/>
      </c>
      <c r="K124" s="259" t="str">
        <f>IF(Пассив!K23="(","(","")</f>
        <v/>
      </c>
      <c r="L124" s="260">
        <f>Пассив!L23</f>
        <v>0</v>
      </c>
      <c r="M124" s="259" t="str">
        <f>IF(K124="(",")","")</f>
        <v/>
      </c>
      <c r="N124" s="259" t="str">
        <f>IF(Пассив!N23="(","(","")</f>
        <v/>
      </c>
      <c r="O124" s="260">
        <f>Пассив!O23</f>
        <v>0</v>
      </c>
      <c r="P124" s="259" t="str">
        <f>IF(N124="(",")","")</f>
        <v/>
      </c>
      <c r="Q124" s="55"/>
    </row>
    <row r="125" spans="1:17" ht="18" customHeight="1" x14ac:dyDescent="0.15">
      <c r="A125" s="58"/>
      <c r="B125" s="65"/>
      <c r="D125" s="184"/>
      <c r="E125" s="258" t="s">
        <v>509</v>
      </c>
      <c r="F125" s="286"/>
      <c r="G125" s="257" t="s">
        <v>490</v>
      </c>
      <c r="H125" s="255"/>
      <c r="I125" s="256"/>
      <c r="J125" s="261"/>
      <c r="K125" s="255"/>
      <c r="L125" s="256"/>
      <c r="M125" s="261"/>
      <c r="N125" s="255"/>
      <c r="O125" s="256"/>
      <c r="P125" s="261"/>
      <c r="Q125" s="55"/>
    </row>
    <row r="126" spans="1:17" ht="15" customHeight="1" x14ac:dyDescent="0.15">
      <c r="A126" s="58"/>
      <c r="B126" s="65"/>
      <c r="D126" s="184"/>
      <c r="E126" s="175"/>
      <c r="F126" s="174" t="s">
        <v>85</v>
      </c>
      <c r="G126" s="175"/>
      <c r="H126" s="175"/>
      <c r="I126" s="176"/>
      <c r="J126" s="176"/>
      <c r="K126" s="175"/>
      <c r="L126" s="176"/>
      <c r="M126" s="176"/>
      <c r="N126" s="176"/>
      <c r="O126" s="176"/>
      <c r="P126" s="186"/>
      <c r="Q126" s="55"/>
    </row>
    <row r="127" spans="1:17" ht="18" customHeight="1" x14ac:dyDescent="0.15">
      <c r="A127" s="58"/>
      <c r="B127" s="65"/>
      <c r="D127" s="184"/>
      <c r="E127" s="258" t="s">
        <v>603</v>
      </c>
      <c r="F127" s="285" t="s">
        <v>559</v>
      </c>
      <c r="G127" s="257"/>
      <c r="H127" s="259" t="str">
        <f>IF(Пассив!H24="(","(","")</f>
        <v/>
      </c>
      <c r="I127" s="260">
        <f>Пассив!I24</f>
        <v>0</v>
      </c>
      <c r="J127" s="259" t="str">
        <f>IF(H127="(",")","")</f>
        <v/>
      </c>
      <c r="K127" s="259" t="str">
        <f>IF(Пассив!K24="(","(","")</f>
        <v/>
      </c>
      <c r="L127" s="260">
        <f>Пассив!L24</f>
        <v>0</v>
      </c>
      <c r="M127" s="259" t="str">
        <f>IF(K127="(",")","")</f>
        <v/>
      </c>
      <c r="N127" s="259" t="str">
        <f>IF(Пассив!N24="(","(","")</f>
        <v/>
      </c>
      <c r="O127" s="260">
        <f>Пассив!O24</f>
        <v>0</v>
      </c>
      <c r="P127" s="259" t="str">
        <f>IF(N127="(",")","")</f>
        <v/>
      </c>
      <c r="Q127" s="55"/>
    </row>
    <row r="128" spans="1:17" ht="18" customHeight="1" x14ac:dyDescent="0.15">
      <c r="A128" s="58"/>
      <c r="B128" s="65"/>
      <c r="D128" s="184"/>
      <c r="E128" s="258" t="s">
        <v>604</v>
      </c>
      <c r="F128" s="286"/>
      <c r="G128" s="257" t="s">
        <v>491</v>
      </c>
      <c r="H128" s="255"/>
      <c r="I128" s="256"/>
      <c r="J128" s="261"/>
      <c r="K128" s="255"/>
      <c r="L128" s="256"/>
      <c r="M128" s="261"/>
      <c r="N128" s="255"/>
      <c r="O128" s="256"/>
      <c r="P128" s="261"/>
      <c r="Q128" s="55"/>
    </row>
    <row r="129" spans="1:17" ht="18" customHeight="1" x14ac:dyDescent="0.15">
      <c r="A129" s="58"/>
      <c r="B129" s="65"/>
      <c r="D129" s="185"/>
      <c r="E129" s="258" t="s">
        <v>605</v>
      </c>
      <c r="F129" s="286"/>
      <c r="G129" s="257" t="s">
        <v>492</v>
      </c>
      <c r="H129" s="255"/>
      <c r="I129" s="256"/>
      <c r="J129" s="261"/>
      <c r="K129" s="255"/>
      <c r="L129" s="256"/>
      <c r="M129" s="261"/>
      <c r="N129" s="255"/>
      <c r="O129" s="256"/>
      <c r="P129" s="261"/>
      <c r="Q129" s="55"/>
    </row>
    <row r="130" spans="1:17" ht="15" customHeight="1" x14ac:dyDescent="0.15">
      <c r="A130" s="58"/>
      <c r="B130" s="65"/>
      <c r="D130" s="184"/>
      <c r="E130" s="175"/>
      <c r="F130" s="174" t="s">
        <v>85</v>
      </c>
      <c r="G130" s="175"/>
      <c r="H130" s="175"/>
      <c r="I130" s="176"/>
      <c r="J130" s="176"/>
      <c r="K130" s="175"/>
      <c r="L130" s="176"/>
      <c r="M130" s="176"/>
      <c r="N130" s="176"/>
      <c r="O130" s="176"/>
      <c r="P130" s="186"/>
      <c r="Q130" s="55"/>
    </row>
    <row r="131" spans="1:17" ht="18" customHeight="1" x14ac:dyDescent="0.15">
      <c r="A131" s="58"/>
      <c r="B131" s="65"/>
      <c r="D131" s="184"/>
      <c r="E131" s="258" t="s">
        <v>606</v>
      </c>
      <c r="F131" s="284" t="s">
        <v>569</v>
      </c>
      <c r="G131" s="257"/>
      <c r="H131" s="259" t="str">
        <f ca="1">IF((SUMIF(OFFSET(SUM_1435_1,0,-1),"",SUM_1435_1)-SUMIF(OFFSET(SUM_1435_1,0,-1),"(",SUM_1435_1))&lt;0,"(","")</f>
        <v/>
      </c>
      <c r="I131" s="260">
        <f ca="1">ABS(SUMIF(OFFSET(SUM_1435_1,0,-1),"",SUM_1435_1)-SUMIF(OFFSET(SUM_1435_1,0,-1),"(",SUM_1435_1))</f>
        <v>0</v>
      </c>
      <c r="J131" s="259" t="str">
        <f ca="1">IF(H131="(",")","")</f>
        <v/>
      </c>
      <c r="K131" s="259" t="str">
        <f ca="1">IF((SUMIF(OFFSET(SUM_1435_2,0,-1),"",SUM_1435_2)-SUMIF(OFFSET(SUM_1435_2,0,-1),"(",SUM_1435_2))&lt;0,"(","")</f>
        <v/>
      </c>
      <c r="L131" s="260">
        <f ca="1">ABS(SUMIF(OFFSET(SUM_1435_2,0,-1),"",SUM_1435_2)-SUMIF(OFFSET(SUM_1435_2,0,-1),"(",SUM_1435_2))</f>
        <v>0</v>
      </c>
      <c r="M131" s="259" t="str">
        <f ca="1">IF(K131="(",")","")</f>
        <v/>
      </c>
      <c r="N131" s="259" t="str">
        <f ca="1">IF((SUMIF(OFFSET(SUM_1435_3,0,-1),"",SUM_1435_3)-SUMIF(OFFSET(SUM_1435_3,0,-1),"(",SUM_1435_3))&lt;0,"(","")</f>
        <v/>
      </c>
      <c r="O131" s="260">
        <f ca="1">ABS(SUMIF(OFFSET(SUM_1435_3,0,-1),"",SUM_1435_3)-SUMIF(OFFSET(SUM_1435_3,0,-1),"(",SUM_1435_3))</f>
        <v>0</v>
      </c>
      <c r="P131" s="259" t="str">
        <f ca="1">IF(N131="(",")","")</f>
        <v/>
      </c>
      <c r="Q131" s="55"/>
    </row>
    <row r="132" spans="1:17" ht="18" customHeight="1" x14ac:dyDescent="0.15">
      <c r="A132" s="58"/>
      <c r="B132" s="65"/>
      <c r="D132" s="184"/>
      <c r="E132" s="258" t="s">
        <v>607</v>
      </c>
      <c r="F132" s="286"/>
      <c r="G132" s="257">
        <v>14351</v>
      </c>
      <c r="H132" s="255"/>
      <c r="I132" s="256"/>
      <c r="J132" s="261"/>
      <c r="K132" s="255"/>
      <c r="L132" s="256"/>
      <c r="M132" s="261"/>
      <c r="N132" s="255"/>
      <c r="O132" s="256"/>
      <c r="P132" s="261"/>
      <c r="Q132" s="55"/>
    </row>
    <row r="133" spans="1:17" ht="18" customHeight="1" x14ac:dyDescent="0.15">
      <c r="A133" s="58"/>
      <c r="B133" s="65"/>
      <c r="D133" s="184"/>
      <c r="E133" s="258" t="s">
        <v>608</v>
      </c>
      <c r="F133" s="286"/>
      <c r="G133" s="257">
        <v>14352</v>
      </c>
      <c r="H133" s="255"/>
      <c r="I133" s="256"/>
      <c r="J133" s="261"/>
      <c r="K133" s="255"/>
      <c r="L133" s="256"/>
      <c r="M133" s="261"/>
      <c r="N133" s="255"/>
      <c r="O133" s="256"/>
      <c r="P133" s="261"/>
      <c r="Q133" s="55"/>
    </row>
    <row r="134" spans="1:17" ht="15" customHeight="1" x14ac:dyDescent="0.15">
      <c r="A134" s="58"/>
      <c r="B134" s="65"/>
      <c r="D134" s="184"/>
      <c r="E134" s="175"/>
      <c r="F134" s="174" t="s">
        <v>85</v>
      </c>
      <c r="G134" s="175"/>
      <c r="H134" s="175"/>
      <c r="I134" s="176"/>
      <c r="J134" s="176"/>
      <c r="K134" s="175"/>
      <c r="L134" s="176"/>
      <c r="M134" s="176"/>
      <c r="N134" s="176"/>
      <c r="O134" s="176"/>
      <c r="P134" s="186"/>
      <c r="Q134" s="55"/>
    </row>
    <row r="135" spans="1:17" ht="22.5" customHeight="1" x14ac:dyDescent="0.15">
      <c r="A135" s="58"/>
      <c r="B135" s="65"/>
      <c r="D135" s="184"/>
      <c r="E135" s="258" t="s">
        <v>587</v>
      </c>
      <c r="F135" s="285" t="s">
        <v>500</v>
      </c>
      <c r="G135" s="257"/>
      <c r="H135" s="259" t="str">
        <f>IF(Пассив!H25="(","(","")</f>
        <v/>
      </c>
      <c r="I135" s="260">
        <f>Пассив!I25</f>
        <v>0</v>
      </c>
      <c r="J135" s="259" t="str">
        <f>IF(H135="(",")","")</f>
        <v/>
      </c>
      <c r="K135" s="259" t="str">
        <f>IF(Пассив!K25="(","(","")</f>
        <v/>
      </c>
      <c r="L135" s="260">
        <f>Пассив!L25</f>
        <v>0</v>
      </c>
      <c r="M135" s="259" t="str">
        <f>IF(K135="(",")","")</f>
        <v/>
      </c>
      <c r="N135" s="259" t="str">
        <f>IF(Пассив!N25="(","(","")</f>
        <v/>
      </c>
      <c r="O135" s="260">
        <f>Пассив!O25</f>
        <v>0</v>
      </c>
      <c r="P135" s="259" t="str">
        <f>IF(N135="(",")","")</f>
        <v/>
      </c>
      <c r="Q135" s="55"/>
    </row>
    <row r="136" spans="1:17" ht="18" customHeight="1" x14ac:dyDescent="0.15">
      <c r="A136" s="58"/>
      <c r="B136" s="65"/>
      <c r="D136" s="184"/>
      <c r="E136" s="258" t="s">
        <v>588</v>
      </c>
      <c r="F136" s="286"/>
      <c r="G136" s="257" t="s">
        <v>499</v>
      </c>
      <c r="H136" s="255"/>
      <c r="I136" s="256"/>
      <c r="J136" s="261"/>
      <c r="K136" s="255"/>
      <c r="L136" s="256"/>
      <c r="M136" s="261"/>
      <c r="N136" s="255"/>
      <c r="O136" s="256"/>
      <c r="P136" s="261"/>
      <c r="Q136" s="55"/>
    </row>
    <row r="137" spans="1:17" ht="15" customHeight="1" x14ac:dyDescent="0.15">
      <c r="A137" s="58"/>
      <c r="B137" s="65"/>
      <c r="D137" s="184"/>
      <c r="E137" s="175"/>
      <c r="F137" s="174" t="s">
        <v>85</v>
      </c>
      <c r="G137" s="175"/>
      <c r="H137" s="175"/>
      <c r="I137" s="176"/>
      <c r="J137" s="176"/>
      <c r="K137" s="175"/>
      <c r="L137" s="176"/>
      <c r="M137" s="176"/>
      <c r="N137" s="176"/>
      <c r="O137" s="176"/>
      <c r="P137" s="186"/>
      <c r="Q137" s="55"/>
    </row>
    <row r="138" spans="1:17" ht="18" customHeight="1" x14ac:dyDescent="0.15">
      <c r="A138" s="58"/>
      <c r="B138" s="65"/>
      <c r="D138" s="184"/>
      <c r="E138" s="258" t="s">
        <v>589</v>
      </c>
      <c r="F138" s="285" t="s">
        <v>501</v>
      </c>
      <c r="G138" s="257"/>
      <c r="H138" s="259" t="str">
        <f>IF(Пассив!H28="(","(","")</f>
        <v/>
      </c>
      <c r="I138" s="260">
        <f>Пассив!I28</f>
        <v>0</v>
      </c>
      <c r="J138" s="259" t="str">
        <f>IF(H138="(",")","")</f>
        <v/>
      </c>
      <c r="K138" s="259" t="str">
        <f>IF(Пассив!K28="(","(","")</f>
        <v/>
      </c>
      <c r="L138" s="260">
        <f>Пассив!L28</f>
        <v>300</v>
      </c>
      <c r="M138" s="259" t="str">
        <f>IF(K138="(",")","")</f>
        <v/>
      </c>
      <c r="N138" s="259" t="str">
        <f>IF(Пассив!N28="(","(","")</f>
        <v/>
      </c>
      <c r="O138" s="260">
        <f>Пассив!O28</f>
        <v>0</v>
      </c>
      <c r="P138" s="259" t="str">
        <f>IF(N138="(",")","")</f>
        <v/>
      </c>
      <c r="Q138" s="55"/>
    </row>
    <row r="139" spans="1:17" ht="18" customHeight="1" x14ac:dyDescent="0.15">
      <c r="A139" s="58"/>
      <c r="B139" s="65"/>
      <c r="D139" s="184"/>
      <c r="E139" s="258" t="s">
        <v>590</v>
      </c>
      <c r="F139" s="286"/>
      <c r="G139" s="257" t="s">
        <v>498</v>
      </c>
      <c r="H139" s="255"/>
      <c r="I139" s="256"/>
      <c r="J139" s="261"/>
      <c r="K139" s="255"/>
      <c r="L139" s="256"/>
      <c r="M139" s="261"/>
      <c r="N139" s="255"/>
      <c r="O139" s="256"/>
      <c r="P139" s="261"/>
      <c r="Q139" s="55"/>
    </row>
    <row r="140" spans="1:17" ht="15" customHeight="1" x14ac:dyDescent="0.15">
      <c r="A140" s="58"/>
      <c r="B140" s="65"/>
      <c r="D140" s="184"/>
      <c r="E140" s="175"/>
      <c r="F140" s="174" t="s">
        <v>85</v>
      </c>
      <c r="G140" s="175"/>
      <c r="H140" s="175"/>
      <c r="I140" s="176"/>
      <c r="J140" s="176"/>
      <c r="K140" s="175"/>
      <c r="L140" s="176"/>
      <c r="M140" s="176"/>
      <c r="N140" s="176"/>
      <c r="O140" s="176"/>
      <c r="P140" s="186"/>
      <c r="Q140" s="55"/>
    </row>
    <row r="141" spans="1:17" ht="18" customHeight="1" x14ac:dyDescent="0.15">
      <c r="A141" s="58"/>
      <c r="B141" s="65"/>
      <c r="D141" s="184"/>
      <c r="E141" s="258" t="s">
        <v>591</v>
      </c>
      <c r="F141" s="285" t="s">
        <v>521</v>
      </c>
      <c r="G141" s="257"/>
      <c r="H141" s="259" t="str">
        <f>IF(Пассив!H29="(","(","")</f>
        <v/>
      </c>
      <c r="I141" s="260">
        <f>Пассив!I29</f>
        <v>3137</v>
      </c>
      <c r="J141" s="259" t="str">
        <f>IF(H141="(",")","")</f>
        <v/>
      </c>
      <c r="K141" s="259" t="str">
        <f>IF(Пассив!K29="(","(","")</f>
        <v/>
      </c>
      <c r="L141" s="260">
        <f>Пассив!L29</f>
        <v>2440</v>
      </c>
      <c r="M141" s="259" t="str">
        <f>IF(K141="(",")","")</f>
        <v/>
      </c>
      <c r="N141" s="259" t="str">
        <f>IF(Пассив!N29="(","(","")</f>
        <v/>
      </c>
      <c r="O141" s="260">
        <f>Пассив!O29</f>
        <v>2149</v>
      </c>
      <c r="P141" s="259" t="str">
        <f>IF(N141="(",")","")</f>
        <v/>
      </c>
      <c r="Q141" s="55"/>
    </row>
    <row r="142" spans="1:17" ht="18" customHeight="1" x14ac:dyDescent="0.15">
      <c r="A142" s="58"/>
      <c r="B142" s="65"/>
      <c r="D142" s="184"/>
      <c r="E142" s="258" t="s">
        <v>592</v>
      </c>
      <c r="F142" s="325" t="s">
        <v>3159</v>
      </c>
      <c r="G142" s="257" t="s">
        <v>510</v>
      </c>
      <c r="H142" s="255"/>
      <c r="I142" s="256">
        <v>1993</v>
      </c>
      <c r="J142" s="261"/>
      <c r="K142" s="255"/>
      <c r="L142" s="256">
        <v>1953</v>
      </c>
      <c r="M142" s="261"/>
      <c r="N142" s="255"/>
      <c r="O142" s="256">
        <v>1503</v>
      </c>
      <c r="P142" s="261"/>
      <c r="Q142" s="55"/>
    </row>
    <row r="143" spans="1:17" ht="18" customHeight="1" x14ac:dyDescent="0.15">
      <c r="A143" s="58"/>
      <c r="B143" s="65"/>
      <c r="D143" s="185"/>
      <c r="E143" s="258" t="s">
        <v>593</v>
      </c>
      <c r="F143" s="325" t="s">
        <v>3160</v>
      </c>
      <c r="G143" s="257" t="s">
        <v>515</v>
      </c>
      <c r="H143" s="255"/>
      <c r="I143" s="256">
        <v>303</v>
      </c>
      <c r="J143" s="261"/>
      <c r="K143" s="255"/>
      <c r="L143" s="256">
        <v>114</v>
      </c>
      <c r="M143" s="261"/>
      <c r="N143" s="255"/>
      <c r="O143" s="256">
        <v>300</v>
      </c>
      <c r="P143" s="261"/>
      <c r="Q143" s="55"/>
    </row>
    <row r="144" spans="1:17" ht="18" customHeight="1" x14ac:dyDescent="0.15">
      <c r="A144" s="58"/>
      <c r="B144" s="65"/>
      <c r="D144" s="185"/>
      <c r="E144" s="258" t="s">
        <v>609</v>
      </c>
      <c r="F144" s="325" t="s">
        <v>3161</v>
      </c>
      <c r="G144" s="257" t="s">
        <v>516</v>
      </c>
      <c r="H144" s="255"/>
      <c r="I144" s="256">
        <v>71</v>
      </c>
      <c r="J144" s="261"/>
      <c r="K144" s="255"/>
      <c r="L144" s="256">
        <v>126</v>
      </c>
      <c r="M144" s="261"/>
      <c r="N144" s="255"/>
      <c r="O144" s="256">
        <v>26</v>
      </c>
      <c r="P144" s="261"/>
      <c r="Q144" s="55"/>
    </row>
    <row r="145" spans="1:17" ht="18" customHeight="1" x14ac:dyDescent="0.15">
      <c r="A145" s="58"/>
      <c r="B145" s="65"/>
      <c r="D145" s="185"/>
      <c r="E145" s="258" t="s">
        <v>610</v>
      </c>
      <c r="F145" s="325" t="s">
        <v>3168</v>
      </c>
      <c r="G145" s="257" t="s">
        <v>517</v>
      </c>
      <c r="H145" s="255"/>
      <c r="I145" s="256">
        <v>194</v>
      </c>
      <c r="J145" s="261"/>
      <c r="K145" s="255"/>
      <c r="L145" s="256">
        <v>233</v>
      </c>
      <c r="M145" s="261"/>
      <c r="N145" s="255"/>
      <c r="O145" s="256">
        <v>209</v>
      </c>
      <c r="P145" s="261"/>
      <c r="Q145" s="55"/>
    </row>
    <row r="146" spans="1:17" ht="18" customHeight="1" x14ac:dyDescent="0.15">
      <c r="A146" s="58"/>
      <c r="B146" s="65"/>
      <c r="D146" s="185"/>
      <c r="E146" s="258" t="s">
        <v>611</v>
      </c>
      <c r="F146" s="325" t="s">
        <v>3169</v>
      </c>
      <c r="G146" s="257" t="s">
        <v>518</v>
      </c>
      <c r="H146" s="255"/>
      <c r="I146" s="256">
        <v>565</v>
      </c>
      <c r="J146" s="261"/>
      <c r="K146" s="255"/>
      <c r="L146" s="256">
        <v>0</v>
      </c>
      <c r="M146" s="261"/>
      <c r="N146" s="255"/>
      <c r="O146" s="256">
        <v>106</v>
      </c>
      <c r="P146" s="261"/>
      <c r="Q146" s="55"/>
    </row>
    <row r="147" spans="1:17" ht="18" customHeight="1" x14ac:dyDescent="0.15">
      <c r="A147" s="58"/>
      <c r="B147" s="65"/>
      <c r="D147" s="185"/>
      <c r="E147" s="258" t="s">
        <v>612</v>
      </c>
      <c r="F147" s="325" t="s">
        <v>3162</v>
      </c>
      <c r="G147" s="257" t="s">
        <v>519</v>
      </c>
      <c r="H147" s="255"/>
      <c r="I147" s="256">
        <v>2</v>
      </c>
      <c r="J147" s="261"/>
      <c r="K147" s="255"/>
      <c r="L147" s="256">
        <v>4</v>
      </c>
      <c r="M147" s="261"/>
      <c r="N147" s="255"/>
      <c r="O147" s="256">
        <v>5</v>
      </c>
      <c r="P147" s="261"/>
      <c r="Q147" s="55"/>
    </row>
    <row r="148" spans="1:17" ht="18" customHeight="1" x14ac:dyDescent="0.15">
      <c r="A148" s="58"/>
      <c r="B148" s="65"/>
      <c r="D148" s="185"/>
      <c r="E148" s="258" t="s">
        <v>613</v>
      </c>
      <c r="F148" s="325" t="s">
        <v>3170</v>
      </c>
      <c r="G148" s="257" t="s">
        <v>520</v>
      </c>
      <c r="H148" s="255"/>
      <c r="I148" s="256">
        <v>9</v>
      </c>
      <c r="J148" s="261"/>
      <c r="K148" s="255"/>
      <c r="L148" s="256">
        <v>10</v>
      </c>
      <c r="M148" s="261"/>
      <c r="N148" s="255"/>
      <c r="O148" s="256">
        <v>0</v>
      </c>
      <c r="P148" s="261"/>
      <c r="Q148" s="55"/>
    </row>
    <row r="149" spans="1:17" ht="15" customHeight="1" x14ac:dyDescent="0.15">
      <c r="A149" s="58"/>
      <c r="B149" s="65"/>
      <c r="D149" s="184"/>
      <c r="E149" s="175"/>
      <c r="F149" s="174" t="s">
        <v>85</v>
      </c>
      <c r="G149" s="175"/>
      <c r="H149" s="175"/>
      <c r="I149" s="176"/>
      <c r="J149" s="176"/>
      <c r="K149" s="175"/>
      <c r="L149" s="176"/>
      <c r="M149" s="176"/>
      <c r="N149" s="176"/>
      <c r="O149" s="176"/>
      <c r="P149" s="186"/>
      <c r="Q149" s="55"/>
    </row>
    <row r="150" spans="1:17" ht="18" customHeight="1" x14ac:dyDescent="0.15">
      <c r="A150" s="58"/>
      <c r="B150" s="65"/>
      <c r="D150" s="184"/>
      <c r="E150" s="258" t="s">
        <v>594</v>
      </c>
      <c r="F150" s="285" t="s">
        <v>522</v>
      </c>
      <c r="G150" s="257"/>
      <c r="H150" s="259" t="str">
        <f>IF(Пассив!H30="(","(","")</f>
        <v/>
      </c>
      <c r="I150" s="260">
        <f>Пассив!I30</f>
        <v>0</v>
      </c>
      <c r="J150" s="259" t="str">
        <f>IF(H150="(",")","")</f>
        <v/>
      </c>
      <c r="K150" s="259" t="str">
        <f>IF(Пассив!K30="(","(","")</f>
        <v/>
      </c>
      <c r="L150" s="260">
        <f>Пассив!L30</f>
        <v>0</v>
      </c>
      <c r="M150" s="259" t="str">
        <f>IF(K150="(",")","")</f>
        <v/>
      </c>
      <c r="N150" s="259" t="str">
        <f>IF(Пассив!N30="(","(","")</f>
        <v/>
      </c>
      <c r="O150" s="260">
        <f>Пассив!O30</f>
        <v>0</v>
      </c>
      <c r="P150" s="259" t="str">
        <f>IF(N150="(",")","")</f>
        <v/>
      </c>
      <c r="Q150" s="55"/>
    </row>
    <row r="151" spans="1:17" ht="18" customHeight="1" x14ac:dyDescent="0.15">
      <c r="A151" s="58"/>
      <c r="B151" s="65"/>
      <c r="D151" s="184"/>
      <c r="E151" s="258" t="s">
        <v>595</v>
      </c>
      <c r="F151" s="286"/>
      <c r="G151" s="257" t="s">
        <v>511</v>
      </c>
      <c r="H151" s="255"/>
      <c r="I151" s="256"/>
      <c r="J151" s="261"/>
      <c r="K151" s="255"/>
      <c r="L151" s="256"/>
      <c r="M151" s="261"/>
      <c r="N151" s="255"/>
      <c r="O151" s="256"/>
      <c r="P151" s="261"/>
      <c r="Q151" s="55"/>
    </row>
    <row r="152" spans="1:17" ht="15" customHeight="1" x14ac:dyDescent="0.15">
      <c r="A152" s="58"/>
      <c r="B152" s="65"/>
      <c r="D152" s="184"/>
      <c r="E152" s="175"/>
      <c r="F152" s="174" t="s">
        <v>85</v>
      </c>
      <c r="G152" s="175"/>
      <c r="H152" s="175"/>
      <c r="I152" s="176"/>
      <c r="J152" s="176"/>
      <c r="K152" s="175"/>
      <c r="L152" s="176"/>
      <c r="M152" s="176"/>
      <c r="N152" s="176"/>
      <c r="O152" s="176"/>
      <c r="P152" s="186"/>
      <c r="Q152" s="55"/>
    </row>
    <row r="153" spans="1:17" ht="18" customHeight="1" x14ac:dyDescent="0.15">
      <c r="A153" s="58"/>
      <c r="B153" s="65"/>
      <c r="D153" s="184"/>
      <c r="E153" s="258" t="s">
        <v>596</v>
      </c>
      <c r="F153" s="285" t="s">
        <v>712</v>
      </c>
      <c r="G153" s="257"/>
      <c r="H153" s="259" t="str">
        <f>IF(Пассив!H31="(","(","")</f>
        <v/>
      </c>
      <c r="I153" s="260">
        <f>Пассив!I31</f>
        <v>0</v>
      </c>
      <c r="J153" s="259" t="str">
        <f>IF(H153="(",")","")</f>
        <v/>
      </c>
      <c r="K153" s="259" t="str">
        <f>IF(Пассив!K31="(","(","")</f>
        <v/>
      </c>
      <c r="L153" s="260">
        <f>Пассив!L31</f>
        <v>0</v>
      </c>
      <c r="M153" s="259" t="str">
        <f>IF(K153="(",")","")</f>
        <v/>
      </c>
      <c r="N153" s="259" t="str">
        <f>IF(Пассив!N31="(","(","")</f>
        <v/>
      </c>
      <c r="O153" s="260">
        <f>Пассив!O31</f>
        <v>0</v>
      </c>
      <c r="P153" s="259" t="str">
        <f>IF(N153="(",")","")</f>
        <v/>
      </c>
      <c r="Q153" s="55"/>
    </row>
    <row r="154" spans="1:17" ht="18" customHeight="1" x14ac:dyDescent="0.15">
      <c r="A154" s="58"/>
      <c r="B154" s="65"/>
      <c r="D154" s="184"/>
      <c r="E154" s="258" t="s">
        <v>597</v>
      </c>
      <c r="F154" s="286"/>
      <c r="G154" s="257" t="s">
        <v>512</v>
      </c>
      <c r="H154" s="255"/>
      <c r="I154" s="256"/>
      <c r="J154" s="261"/>
      <c r="K154" s="255"/>
      <c r="L154" s="256"/>
      <c r="M154" s="261"/>
      <c r="N154" s="255"/>
      <c r="O154" s="256"/>
      <c r="P154" s="261"/>
      <c r="Q154" s="55"/>
    </row>
    <row r="155" spans="1:17" ht="15" customHeight="1" x14ac:dyDescent="0.15">
      <c r="A155" s="58"/>
      <c r="B155" s="65"/>
      <c r="D155" s="184"/>
      <c r="E155" s="175"/>
      <c r="F155" s="174" t="s">
        <v>85</v>
      </c>
      <c r="G155" s="175"/>
      <c r="H155" s="175"/>
      <c r="I155" s="176"/>
      <c r="J155" s="176"/>
      <c r="K155" s="175"/>
      <c r="L155" s="176"/>
      <c r="M155" s="176"/>
      <c r="N155" s="176"/>
      <c r="O155" s="176"/>
      <c r="P155" s="186"/>
      <c r="Q155" s="55"/>
    </row>
    <row r="156" spans="1:17" ht="18" customHeight="1" x14ac:dyDescent="0.15">
      <c r="A156" s="58"/>
      <c r="B156" s="65"/>
      <c r="D156" s="184"/>
      <c r="E156" s="258" t="s">
        <v>598</v>
      </c>
      <c r="F156" s="284" t="s">
        <v>570</v>
      </c>
      <c r="G156" s="257"/>
      <c r="H156" s="259" t="str">
        <f ca="1">IF((SUMIF(OFFSET(SUM_1545_1,0,-1),"",SUM_1545_1)-SUMIF(OFFSET(SUM_1545_1,0,-1),"(",SUM_1545_1))&lt;0,"(","")</f>
        <v/>
      </c>
      <c r="I156" s="260">
        <f ca="1">ABS(SUMIF(OFFSET(SUM_1545_1,0,-1),"",SUM_1545_1)-SUMIF(OFFSET(SUM_1545_1,0,-1),"(",SUM_1545_1))</f>
        <v>0</v>
      </c>
      <c r="J156" s="259" t="str">
        <f ca="1">IF(H156="(",")","")</f>
        <v/>
      </c>
      <c r="K156" s="259" t="str">
        <f ca="1">IF((SUMIF(OFFSET(SUM_1545_2,0,-1),"",SUM_1545_2)-SUMIF(OFFSET(SUM_1545_2,0,-1),"(",SUM_1545_2))&lt;0,"(","")</f>
        <v/>
      </c>
      <c r="L156" s="260">
        <f ca="1">ABS(SUMIF(OFFSET(SUM_1545_2,0,-1),"",SUM_1545_2)-SUMIF(OFFSET(SUM_1545_2,0,-1),"(",SUM_1545_2))</f>
        <v>0</v>
      </c>
      <c r="M156" s="259" t="str">
        <f ca="1">IF(K156="(",")","")</f>
        <v/>
      </c>
      <c r="N156" s="259" t="str">
        <f ca="1">IF((SUMIF(OFFSET(SUM_1545_3,0,-1),"",SUM_1545_3)-SUMIF(OFFSET(SUM_1545_3,0,-1),"(",SUM_1545_3))&lt;0,"(","")</f>
        <v/>
      </c>
      <c r="O156" s="260">
        <f ca="1">ABS(SUMIF(OFFSET(SUM_1545_3,0,-1),"",SUM_1545_3)-SUMIF(OFFSET(SUM_1545_3,0,-1),"(",SUM_1545_3))</f>
        <v>0</v>
      </c>
      <c r="P156" s="259" t="str">
        <f ca="1">IF(N156="(",")","")</f>
        <v/>
      </c>
      <c r="Q156" s="55"/>
    </row>
    <row r="157" spans="1:17" ht="18" customHeight="1" x14ac:dyDescent="0.15">
      <c r="A157" s="58"/>
      <c r="B157" s="65"/>
      <c r="D157" s="184"/>
      <c r="E157" s="258" t="s">
        <v>599</v>
      </c>
      <c r="F157" s="286"/>
      <c r="G157" s="257">
        <v>15451</v>
      </c>
      <c r="H157" s="255"/>
      <c r="I157" s="256"/>
      <c r="J157" s="261"/>
      <c r="K157" s="255"/>
      <c r="L157" s="256"/>
      <c r="M157" s="261"/>
      <c r="N157" s="255"/>
      <c r="O157" s="256"/>
      <c r="P157" s="261"/>
      <c r="Q157" s="55"/>
    </row>
    <row r="158" spans="1:17" ht="18" customHeight="1" x14ac:dyDescent="0.15">
      <c r="A158" s="58"/>
      <c r="B158" s="65"/>
      <c r="D158" s="184"/>
      <c r="E158" s="258" t="s">
        <v>600</v>
      </c>
      <c r="F158" s="286"/>
      <c r="G158" s="257">
        <v>15452</v>
      </c>
      <c r="H158" s="255"/>
      <c r="I158" s="256"/>
      <c r="J158" s="261"/>
      <c r="K158" s="255"/>
      <c r="L158" s="256"/>
      <c r="M158" s="261"/>
      <c r="N158" s="255"/>
      <c r="O158" s="256"/>
      <c r="P158" s="261"/>
      <c r="Q158" s="55"/>
    </row>
    <row r="159" spans="1:17" ht="15" customHeight="1" x14ac:dyDescent="0.15">
      <c r="A159" s="58"/>
      <c r="B159" s="65"/>
      <c r="D159" s="184"/>
      <c r="E159" s="175"/>
      <c r="F159" s="174" t="s">
        <v>85</v>
      </c>
      <c r="G159" s="175"/>
      <c r="H159" s="175"/>
      <c r="I159" s="176"/>
      <c r="J159" s="176"/>
      <c r="K159" s="175"/>
      <c r="L159" s="176"/>
      <c r="M159" s="176"/>
      <c r="N159" s="176"/>
      <c r="O159" s="176"/>
      <c r="P159" s="186"/>
      <c r="Q159" s="55"/>
    </row>
    <row r="160" spans="1:17" ht="22.5" customHeight="1" x14ac:dyDescent="0.15">
      <c r="A160" s="58"/>
      <c r="B160" s="65"/>
      <c r="D160" s="184"/>
      <c r="E160" s="258" t="s">
        <v>601</v>
      </c>
      <c r="F160" s="285" t="s">
        <v>523</v>
      </c>
      <c r="G160" s="257"/>
      <c r="H160" s="259" t="str">
        <f>IF(Пассив!H32="(","(","")</f>
        <v/>
      </c>
      <c r="I160" s="260">
        <f>Пассив!I32</f>
        <v>0</v>
      </c>
      <c r="J160" s="259" t="str">
        <f>IF(H160="(",")","")</f>
        <v/>
      </c>
      <c r="K160" s="259" t="str">
        <f>IF(Пассив!K32="(","(","")</f>
        <v/>
      </c>
      <c r="L160" s="260">
        <f>Пассив!L32</f>
        <v>0</v>
      </c>
      <c r="M160" s="259" t="str">
        <f>IF(K160="(",")","")</f>
        <v/>
      </c>
      <c r="N160" s="259" t="str">
        <f>IF(Пассив!N32="(","(","")</f>
        <v/>
      </c>
      <c r="O160" s="260">
        <f>Пассив!O32</f>
        <v>11</v>
      </c>
      <c r="P160" s="259" t="str">
        <f>IF(N160="(",")","")</f>
        <v/>
      </c>
      <c r="Q160" s="55"/>
    </row>
    <row r="161" spans="1:17" ht="18" customHeight="1" x14ac:dyDescent="0.15">
      <c r="A161" s="58"/>
      <c r="B161" s="65"/>
      <c r="D161" s="55"/>
      <c r="E161" s="257" t="s">
        <v>602</v>
      </c>
      <c r="F161" s="325" t="s">
        <v>3170</v>
      </c>
      <c r="G161" s="257" t="s">
        <v>513</v>
      </c>
      <c r="H161" s="255"/>
      <c r="I161" s="256">
        <v>0</v>
      </c>
      <c r="J161" s="261"/>
      <c r="K161" s="255"/>
      <c r="L161" s="256">
        <v>0</v>
      </c>
      <c r="M161" s="261"/>
      <c r="N161" s="255"/>
      <c r="O161" s="256">
        <v>11</v>
      </c>
      <c r="P161" s="261"/>
      <c r="Q161" s="55"/>
    </row>
    <row r="162" spans="1:17" ht="15" customHeight="1" x14ac:dyDescent="0.15">
      <c r="A162" s="58"/>
      <c r="B162" s="65"/>
      <c r="D162" s="55"/>
      <c r="E162" s="179"/>
      <c r="F162" s="180" t="s">
        <v>85</v>
      </c>
      <c r="G162" s="181"/>
      <c r="H162" s="181"/>
      <c r="I162" s="182"/>
      <c r="J162" s="182"/>
      <c r="K162" s="181"/>
      <c r="L162" s="182"/>
      <c r="M162" s="182"/>
      <c r="N162" s="182"/>
      <c r="O162" s="182"/>
      <c r="P162" s="183"/>
      <c r="Q162" s="55"/>
    </row>
    <row r="163" spans="1:17" x14ac:dyDescent="0.15">
      <c r="D163" s="55"/>
      <c r="E163" s="55"/>
      <c r="F163" s="55"/>
      <c r="G163" s="55"/>
      <c r="H163" s="55"/>
      <c r="I163" s="55"/>
      <c r="J163" s="55"/>
      <c r="K163" s="55"/>
      <c r="L163" s="55"/>
      <c r="M163" s="55"/>
      <c r="N163" s="55"/>
      <c r="O163" s="55"/>
      <c r="P163" s="55"/>
      <c r="Q163" s="55"/>
    </row>
    <row r="164" spans="1:17" x14ac:dyDescent="0.15">
      <c r="E164" s="410"/>
      <c r="F164" s="410"/>
      <c r="G164" s="410"/>
      <c r="H164" s="410"/>
      <c r="I164" s="410"/>
      <c r="J164" s="410"/>
      <c r="K164" s="410"/>
      <c r="L164" s="410"/>
      <c r="M164" s="410"/>
      <c r="N164" s="410"/>
      <c r="O164" s="410"/>
      <c r="P164" s="410"/>
    </row>
  </sheetData>
  <sheetProtection password="FA9C" sheet="1" objects="1" scenarios="1" formatColumns="0" formatRows="0"/>
  <mergeCells count="8">
    <mergeCell ref="E164:P164"/>
    <mergeCell ref="E8:P8"/>
    <mergeCell ref="H11:J11"/>
    <mergeCell ref="N11:P11"/>
    <mergeCell ref="H12:J12"/>
    <mergeCell ref="N12:P12"/>
    <mergeCell ref="K11:M11"/>
    <mergeCell ref="K12:M12"/>
  </mergeCells>
  <phoneticPr fontId="8" type="noConversion"/>
  <dataValidations count="7">
    <dataValidation type="decimal" allowBlank="1" showInputMessage="1" showErrorMessage="1" sqref="L162:P162 I162:J162 L159:P159 I159:J159 I155:J155 I152:J152 L152:P152 L149:P149 I149:J149 L155:P155 I82:J82 I78:J78 L78:P78 L82:P82 L51:P51 I47:J47 L38:P38 L44:P44 L56:P56 L34:P34 I34:J34 I56:J56 L47:P47 I44:J44 I38:J38 I73:J73 L66:P66 I66:J66 I63:J63 L63:P63 L73:P73 I51:J51 L126:P126 L134:P134 L130:P130 L97:P97 L86:P86 I103:J103 L103:P103 L107:P107 I107:J107 I111:J111 L111:P111 I115:J115 I100:J100 I123:J123 L123:P123 I119:J119 I126:J126 I91:J91 L91:P91 L94:P94 I94:J94 I134:J134 I86:J86 I97:J97 L100:P100 L115:P115 L119:P119 I130:J130 I137:J137 L137:P137 L140:P140 I140:J140 I29:J29 L29:P29 L25:P25 I25:J25 L21:P21 I21:J21 I17:J17 L17:P17">
      <formula1>0</formula1>
      <formula2>9.99999999999999E+22</formula2>
    </dataValidation>
    <dataValidation type="decimal" allowBlank="1" showInputMessage="1" showErrorMessage="1" sqref="L160 I160 O160 L153 I153 O153 L150 I150 O150 L79 I79 O79 L52 I52 L39 I39 L35 I35 L45 I45 O52 O39 O35 O45 L57 I57 O57 O74 I74 L74 O67 I67 L67 O64 I64 L64 L127 L135 I135 O135 L101 I101 O101 L104 I104 O104 L108 I108 O108 L112 I112 O112 L120 I120 O120 L124 I124 O124 O127 I127 O87 I87 L87 O92 I92 L92 O95 I95 L95 O138 I138 L138 O141 I141 L141 L13 I13 O13 O26 I26 L26 O30 I30 L30 O22 I22 L22 O18 I18 L18">
      <formula1>-9.99999999999999E+40</formula1>
      <formula2>9.99999999999999E+22</formula2>
    </dataValidation>
    <dataValidation type="whole" allowBlank="1" showInputMessage="1" showErrorMessage="1" errorTitle="Внимание" error="Допускается ввод только целых не отрицательных чисел!" prompt="Если Вам необходимо указать отрицательное значение, то в ячейке слева поставьте '('" sqref="L161 O161 I161 O157:O158 I154 L154 O154 I151 L151 O151 I157:I158 L157:L158 L142:L148 I58:I62 L80:L81 O80:O81 I80:I81 I65 L84:L85 O36:O37 L75:L77 O142:O148 L49:L50 I49:I50 O49:O50 O40:O43 I46 O46 I40:I43 L36:L37 O53:O55 I53:I55 I36:I37 L58:L62 L46 L40:L43 L53:L55 O58:O62 I75:I77 O75:O77 L68:L72 I68:I72 O68:O72 L65 O65 I84:I85 O84:O85 I128:I129 L136 O136 L128:L129 O102 I102 L102 I105:I106 L105:L106 L99 I109:I110 L109:L110 O109:O110 I113:I114 L113:L114 O113:O114 I121:I122 L121:L122 O121:O122 I125 L125 O125 O128:O129 L96 O96 I93 L88:L90 I88:I90 O88:O90 O93 L93 I96 O132:O133 I132:I133 L132:L133 I99 O99 O105:O106 O117:O118 I117:I118 L117:L118 I136 O139 L139 I139 I142:I148 O14:O16 I14:I16 L14:L16 L19:L20 O27:O28 I27:I28 L27:L28 L31:L33 I31:I33 I23:I24 L23:L24 O23:O24 O19:O20 O31:O33 I19:I20">
      <formula1>0</formula1>
      <formula2>9.99999999999999E+23</formula2>
    </dataValidation>
    <dataValidation type="list" allowBlank="1" showDropDown="1" showInputMessage="1" showErrorMessage="1" errorTitle="Внимание" error="Возможен ввод только символа '('!" sqref="K161 H161 N161 H157:H158 N154 K154 H154 N151 K151 H151 N157:N158 K157:K158 K142:K148 N65 K80:K81 H80:H81 N80:N81 H65 K84:K85 H36:H37 K75:K77 H142:H148 K49:K50 N49:N50 H49:H50 N58:N62 H40:H43 N46 H46 N40:N43 K36:K37 H53:H55 N53:N55 N36:N37 K58:K62 K40:K43 K46 K53:K55 H58:H62 N75:N77 H75:H77 K68:K72 N68:N72 H68:H72 K65 N84:N85 H84:H85 N128:N129 K136 H136 K128:K129 H102 N102 K102 N105:N106 K105:K106 H99 N109:N110 K109:K110 H109:H110 N113:N114 K113:K114 H113:H114 N121:N122 K121:K122 H121:H122 N125 K125 H125 H128:H129 K93 N93 K88:K90 N88:N90 H88:H90 H93 H132:H133 N132:N133 K132:K133 K99 N99 H105:H106 H117:H118 N117:N118 K117:K118 N136 H139 K139 N139 N142:N148 H14:H16 N14:N16 K14:K16 K19:K20 H27:H28 N27:N28 K27:K28 K31:K33 N31:N33 N23:N24 K23:K24 H23:H24 H19:H20 H31:H33 N19:N20">
      <formula1>"("</formula1>
    </dataValidation>
    <dataValidation type="textLength" operator="lessThanOrEqual" allowBlank="1" showInputMessage="1" showErrorMessage="1" errorTitle="Ошибка" error="Допускается ввод не более 900 символов!" sqref="F161 F157:F158 F154 F151 F142:F148 F80:F81 F75:F77 F68:F72 F65 F58:F62 F53:F55 F49:F50 F46 F40:F43 G143:G147 F36:F37 F84:F85 F88:F90 F93 F96 F99 F102 F105:F106 F109:F110 F113:F114 F117:F118 F121:F122 F125 F128:F129 F132:F133 F136 F139 F14:F16 F31:F33 F27:F28 F23:F24 F19:F20">
      <formula1>900</formula1>
    </dataValidation>
    <dataValidation type="textLength" operator="lessThanOrEqual" allowBlank="1" showInputMessage="1" showErrorMessage="1" sqref="G161 G158 G151 G154 G139 G136 G133 G129 G125 G122 G118 G114 G110 G106 G102 G99 G96 G93 G90 G85 G81 G77 G72 G65 G62 G55 G50 G46 G43 G37 G16 G28 G24 G20 G33">
      <formula1>990</formula1>
    </dataValidation>
    <dataValidation type="textLength" operator="lessThanOrEqual" allowBlank="1" showInputMessage="1" showErrorMessage="1" errorTitle="Ошибка" error="Допускается ввод не более 900 символов!" sqref="G148">
      <formula1>990</formula1>
    </dataValidation>
  </dataValidations>
  <printOptions horizontalCentered="1"/>
  <pageMargins left="0.24000000000000002" right="0.24000000000000002" top="0.24000000000000002" bottom="0.24000000000000002" header="0.24000000000000002" footer="0.24000000000000002"/>
  <pageSetup paperSize="9" scale="72" fitToHeight="0" orientation="portrait" r:id="rId1"/>
  <headerFooter alignWithMargins="0"/>
  <ignoredErrors>
    <ignoredError sqref="F12:P12 G17:G19 E45:E110 G73:G76 G14:G15 G58:G61 G63:G64 G66:G71 G80 G82:G84 G86:G89 G91:G92 G94:G95 G97:G98 G100:G101 G103:G105 G107:G109 G111:G113 G115:G117 G119:G121 G123:G124 G126:G128 G130:G132 G134:G135 G137:G138 G140:G147 G149:G150 G152:G153 G155:G157 G159:G160 E34:E39 E112:E161 E17:E33 E13:E1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Main05">
    <tabColor indexed="31"/>
    <pageSetUpPr fitToPage="1"/>
  </sheetPr>
  <dimension ref="A1:G12"/>
  <sheetViews>
    <sheetView showGridLines="0" topLeftCell="D6" workbookViewId="0"/>
  </sheetViews>
  <sheetFormatPr defaultRowHeight="11.25" x14ac:dyDescent="0.15"/>
  <cols>
    <col min="1" max="1" width="37.140625" style="148" hidden="1" customWidth="1"/>
    <col min="2" max="2" width="7.7109375" style="148" hidden="1" customWidth="1"/>
    <col min="3" max="3" width="2.140625" style="148" hidden="1" customWidth="1"/>
    <col min="4" max="4" width="3.42578125" style="149" customWidth="1"/>
    <col min="5" max="5" width="4.7109375" style="149" customWidth="1"/>
    <col min="6" max="6" width="90.42578125" style="149" customWidth="1"/>
    <col min="7" max="16384" width="9.140625" style="149"/>
  </cols>
  <sheetData>
    <row r="1" spans="1:7" hidden="1" x14ac:dyDescent="0.15"/>
    <row r="2" spans="1:7" hidden="1" x14ac:dyDescent="0.15">
      <c r="B2" s="150"/>
    </row>
    <row r="3" spans="1:7" hidden="1" x14ac:dyDescent="0.15"/>
    <row r="4" spans="1:7" hidden="1" x14ac:dyDescent="0.15"/>
    <row r="5" spans="1:7" hidden="1" x14ac:dyDescent="0.15">
      <c r="B5" s="150"/>
    </row>
    <row r="6" spans="1:7" s="154" customFormat="1" ht="14.25" x14ac:dyDescent="0.15">
      <c r="A6" s="151"/>
      <c r="B6" s="151"/>
      <c r="C6" s="151"/>
      <c r="D6" s="162"/>
      <c r="E6" s="153"/>
      <c r="F6" s="153"/>
      <c r="G6" s="152"/>
    </row>
    <row r="7" spans="1:7" s="158" customFormat="1" ht="18" customHeight="1" x14ac:dyDescent="0.15">
      <c r="A7" s="155"/>
      <c r="B7" s="156"/>
      <c r="C7" s="157"/>
      <c r="D7" s="162"/>
      <c r="E7" s="412" t="s">
        <v>661</v>
      </c>
      <c r="F7" s="413"/>
    </row>
    <row r="8" spans="1:7" s="154" customFormat="1" ht="14.25" x14ac:dyDescent="0.15">
      <c r="A8" s="151"/>
      <c r="B8" s="151"/>
      <c r="C8" s="151"/>
      <c r="D8" s="162"/>
      <c r="E8" s="266"/>
      <c r="F8" s="266"/>
      <c r="G8" s="152"/>
    </row>
    <row r="9" spans="1:7" s="160" customFormat="1" ht="14.25" x14ac:dyDescent="0.15">
      <c r="A9" s="159"/>
      <c r="B9" s="159"/>
      <c r="C9" s="159"/>
      <c r="D9" s="162"/>
      <c r="E9" s="267" t="s">
        <v>262</v>
      </c>
      <c r="F9" s="268"/>
    </row>
    <row r="10" spans="1:7" ht="12" customHeight="1" x14ac:dyDescent="0.15">
      <c r="D10" s="161"/>
      <c r="E10" s="197"/>
      <c r="F10" s="269" t="s">
        <v>662</v>
      </c>
    </row>
    <row r="11" spans="1:7" ht="20.100000000000001" customHeight="1" x14ac:dyDescent="0.15">
      <c r="D11" s="161"/>
      <c r="E11" s="161"/>
      <c r="F11" s="161"/>
    </row>
    <row r="12" spans="1:7" ht="12.75" x14ac:dyDescent="0.15">
      <c r="E12" s="414"/>
      <c r="F12" s="414"/>
    </row>
  </sheetData>
  <sheetProtection password="FA9C" sheet="1" objects="1" scenarios="1" formatColumns="0" formatRows="0"/>
  <mergeCells count="2">
    <mergeCell ref="E7:F7"/>
    <mergeCell ref="E12:F12"/>
  </mergeCells>
  <phoneticPr fontId="8" type="noConversion"/>
  <dataValidations count="1">
    <dataValidation type="textLength" operator="lessThanOrEqual" allowBlank="1" showInputMessage="1" showErrorMessage="1" errorTitle="Ошибка" error="Допускается ввод не более 900 символов!" sqref="F9">
      <formula1>900</formula1>
    </dataValidation>
  </dataValidations>
  <printOptions horizontalCentered="1"/>
  <pageMargins left="0.24000000000000002" right="0.24000000000000002" top="0.24000000000000002" bottom="0.24000000000000002" header="0.24000000000000002" footer="0.24000000000000002"/>
  <pageSetup paperSize="9" scale="81" fitToHeight="0" orientation="portrait" horizontalDpi="200" verticalDpi="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enableFormatConditionsCalculation="0">
    <tabColor indexed="47"/>
  </sheetPr>
  <dimension ref="A1"/>
  <sheetViews>
    <sheetView showGridLines="0" workbookViewId="0">
      <selection activeCell="G36" sqref="G36"/>
    </sheetView>
  </sheetViews>
  <sheetFormatPr defaultRowHeight="11.25" x14ac:dyDescent="0.15"/>
  <cols>
    <col min="1" max="16384" width="9.140625" style="46"/>
  </cols>
  <sheetData/>
  <sheetProtection formatColumns="0" formatRows="0"/>
  <phoneticPr fontId="8"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tabColor indexed="31"/>
  </sheetPr>
  <dimension ref="E1:G13"/>
  <sheetViews>
    <sheetView showGridLines="0" topLeftCell="D9" workbookViewId="0">
      <selection activeCell="C1" sqref="C1"/>
    </sheetView>
  </sheetViews>
  <sheetFormatPr defaultRowHeight="11.25" x14ac:dyDescent="0.15"/>
  <cols>
    <col min="1" max="3" width="0" style="318" hidden="1" customWidth="1"/>
    <col min="4" max="4" width="3.42578125" style="318" customWidth="1"/>
    <col min="5" max="5" width="30.7109375" style="318" customWidth="1"/>
    <col min="6" max="6" width="77.85546875" style="318" customWidth="1"/>
    <col min="7" max="7" width="17.7109375" style="318" customWidth="1"/>
    <col min="8" max="16384" width="9.140625" style="318"/>
  </cols>
  <sheetData>
    <row r="1" spans="5:7" hidden="1" x14ac:dyDescent="0.15"/>
    <row r="2" spans="5:7" hidden="1" x14ac:dyDescent="0.15"/>
    <row r="3" spans="5:7" hidden="1" x14ac:dyDescent="0.15"/>
    <row r="4" spans="5:7" hidden="1" x14ac:dyDescent="0.15"/>
    <row r="5" spans="5:7" hidden="1" x14ac:dyDescent="0.15"/>
    <row r="6" spans="5:7" hidden="1" x14ac:dyDescent="0.15"/>
    <row r="7" spans="5:7" hidden="1" x14ac:dyDescent="0.15"/>
    <row r="8" spans="5:7" hidden="1" x14ac:dyDescent="0.15"/>
    <row r="10" spans="5:7" ht="21.75" customHeight="1" x14ac:dyDescent="0.15">
      <c r="E10" s="415" t="s">
        <v>73</v>
      </c>
      <c r="F10" s="415"/>
      <c r="G10" s="415"/>
    </row>
    <row r="12" spans="5:7" ht="21.75" customHeight="1" x14ac:dyDescent="0.15">
      <c r="E12" s="319" t="s">
        <v>139</v>
      </c>
      <c r="F12" s="319" t="s">
        <v>140</v>
      </c>
      <c r="G12" s="319" t="s">
        <v>541</v>
      </c>
    </row>
    <row r="13" spans="5:7" x14ac:dyDescent="0.15">
      <c r="E13" s="324" t="s">
        <v>262</v>
      </c>
      <c r="F13" s="324" t="s">
        <v>341</v>
      </c>
      <c r="G13" s="324" t="s">
        <v>345</v>
      </c>
    </row>
  </sheetData>
  <sheetProtection password="FA9C" sheet="1" objects="1" scenarios="1" formatColumns="0" formatRows="0"/>
  <mergeCells count="1">
    <mergeCell ref="E10:G10"/>
  </mergeCells>
  <phoneticPr fontId="8"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342</vt:i4>
      </vt:variant>
    </vt:vector>
  </HeadingPairs>
  <TitlesOfParts>
    <vt:vector size="349" baseType="lpstr">
      <vt:lpstr>Инструкция</vt:lpstr>
      <vt:lpstr>Титульный</vt:lpstr>
      <vt:lpstr>Актив</vt:lpstr>
      <vt:lpstr>Пассив</vt:lpstr>
      <vt:lpstr>Расшифровка показателей</vt:lpstr>
      <vt:lpstr>Комментарии</vt:lpstr>
      <vt:lpstr>Проверка</vt:lpstr>
      <vt:lpstr>_prd2</vt:lpstr>
      <vt:lpstr>active_part1_2011</vt:lpstr>
      <vt:lpstr>active_part1_2012</vt:lpstr>
      <vt:lpstr>activity</vt:lpstr>
      <vt:lpstr>add_HELP_range</vt:lpstr>
      <vt:lpstr>add_HELP_range_2</vt:lpstr>
      <vt:lpstr>add_own_shares</vt:lpstr>
      <vt:lpstr>changeColor_1110</vt:lpstr>
      <vt:lpstr>changeColor_1120</vt:lpstr>
      <vt:lpstr>changeColor_1130</vt:lpstr>
      <vt:lpstr>changeColor_1140</vt:lpstr>
      <vt:lpstr>changeColor_1150</vt:lpstr>
      <vt:lpstr>changeColor_1160</vt:lpstr>
      <vt:lpstr>changeColor_1170</vt:lpstr>
      <vt:lpstr>changeColor_1180</vt:lpstr>
      <vt:lpstr>changeColor_1190</vt:lpstr>
      <vt:lpstr>changeColor_1210</vt:lpstr>
      <vt:lpstr>changeColor_1220</vt:lpstr>
      <vt:lpstr>changeColor_1230</vt:lpstr>
      <vt:lpstr>changeColor_1240</vt:lpstr>
      <vt:lpstr>changeColor_1250</vt:lpstr>
      <vt:lpstr>changeColor_1260</vt:lpstr>
      <vt:lpstr>changeColor_1310</vt:lpstr>
      <vt:lpstr>changeColor_1320</vt:lpstr>
      <vt:lpstr>changeColor_1340</vt:lpstr>
      <vt:lpstr>changeColor_1350</vt:lpstr>
      <vt:lpstr>changeColor_1360</vt:lpstr>
      <vt:lpstr>changeColor_1370</vt:lpstr>
      <vt:lpstr>changeColor_1410</vt:lpstr>
      <vt:lpstr>changeColor_1420</vt:lpstr>
      <vt:lpstr>changeColor_1430</vt:lpstr>
      <vt:lpstr>changeColor_1450</vt:lpstr>
      <vt:lpstr>changeColor_1510</vt:lpstr>
      <vt:lpstr>changeColor_1520</vt:lpstr>
      <vt:lpstr>changeColor_1530</vt:lpstr>
      <vt:lpstr>changeColor_1540</vt:lpstr>
      <vt:lpstr>changeColor_1550</vt:lpstr>
      <vt:lpstr>checkCell_1</vt:lpstr>
      <vt:lpstr>checkCell_2</vt:lpstr>
      <vt:lpstr>checkCell_3</vt:lpstr>
      <vt:lpstr>checkCell_4</vt:lpstr>
      <vt:lpstr>checkCell_5</vt:lpstr>
      <vt:lpstr>chkGetUpdatesValue</vt:lpstr>
      <vt:lpstr>chkNoUpdatesValue</vt:lpstr>
      <vt:lpstr>cmdstart</vt:lpstr>
      <vt:lpstr>code</vt:lpstr>
      <vt:lpstr>codeIndicator_1</vt:lpstr>
      <vt:lpstr>COMS_ADD_HL_MARKER</vt:lpstr>
      <vt:lpstr>COMS_ADD_RANGE</vt:lpstr>
      <vt:lpstr>COMS_DELETE_COLUMN_MARKER</vt:lpstr>
      <vt:lpstr>COMS_NUM_COLUMN_MARKER</vt:lpstr>
      <vt:lpstr>date_approval</vt:lpstr>
      <vt:lpstr>DAY</vt:lpstr>
      <vt:lpstr>edit_year_dec_1</vt:lpstr>
      <vt:lpstr>edit_year_dec_2</vt:lpstr>
      <vt:lpstr>end_sheetMain01</vt:lpstr>
      <vt:lpstr>end_sheetMain02</vt:lpstr>
      <vt:lpstr>end_sheetMain03</vt:lpstr>
      <vt:lpstr>end_sheetMain04</vt:lpstr>
      <vt:lpstr>end_sheetMain06</vt:lpstr>
      <vt:lpstr>fil</vt:lpstr>
      <vt:lpstr>fil_flag</vt:lpstr>
      <vt:lpstr>FirstLine</vt:lpstr>
      <vt:lpstr>flagParenthesis_1</vt:lpstr>
      <vt:lpstr>flagParenthesis_3</vt:lpstr>
      <vt:lpstr>flagParenthesis_Active_1</vt:lpstr>
      <vt:lpstr>flagParenthesis_Active_2</vt:lpstr>
      <vt:lpstr>flagParenthesis_Active_3</vt:lpstr>
      <vt:lpstr>flagParenthesis_Indicators_1</vt:lpstr>
      <vt:lpstr>flagParenthesis_Indicators_2</vt:lpstr>
      <vt:lpstr>flagParenthesis_Indicators_3</vt:lpstr>
      <vt:lpstr>flagParenthesis_Passive_1</vt:lpstr>
      <vt:lpstr>flagParenthesis_Passive_2</vt:lpstr>
      <vt:lpstr>flagParenthesis_Passive_3</vt:lpstr>
      <vt:lpstr>FS</vt:lpstr>
      <vt:lpstr>god</vt:lpstr>
      <vt:lpstr>inn</vt:lpstr>
      <vt:lpstr>Instr_1</vt:lpstr>
      <vt:lpstr>Instr_2</vt:lpstr>
      <vt:lpstr>Instr_3</vt:lpstr>
      <vt:lpstr>Instr_4</vt:lpstr>
      <vt:lpstr>Instr_5</vt:lpstr>
      <vt:lpstr>Instr_6</vt:lpstr>
      <vt:lpstr>Instr_7</vt:lpstr>
      <vt:lpstr>Instr_8</vt:lpstr>
      <vt:lpstr>itogoActiveEnd</vt:lpstr>
      <vt:lpstr>itogoActiveEnd0</vt:lpstr>
      <vt:lpstr>itogoActiveStart</vt:lpstr>
      <vt:lpstr>itogoPassiveEnd</vt:lpstr>
      <vt:lpstr>itogoPassiveEnd0</vt:lpstr>
      <vt:lpstr>itogoPassiveStart</vt:lpstr>
      <vt:lpstr>kpp</vt:lpstr>
      <vt:lpstr>kvartal</vt:lpstr>
      <vt:lpstr>LastUpdateDate_MO</vt:lpstr>
      <vt:lpstr>LINE_1100</vt:lpstr>
      <vt:lpstr>LINE_1100_1</vt:lpstr>
      <vt:lpstr>LINE_1100_2</vt:lpstr>
      <vt:lpstr>LINE_1100_3</vt:lpstr>
      <vt:lpstr>LINE_1200</vt:lpstr>
      <vt:lpstr>LINE_1200_1</vt:lpstr>
      <vt:lpstr>LINE_1200_2</vt:lpstr>
      <vt:lpstr>LINE_1200_3</vt:lpstr>
      <vt:lpstr>LINE_1300</vt:lpstr>
      <vt:lpstr>LINE_1300_1</vt:lpstr>
      <vt:lpstr>LINE_1300_2</vt:lpstr>
      <vt:lpstr>LINE_1300_3</vt:lpstr>
      <vt:lpstr>LINE_1400</vt:lpstr>
      <vt:lpstr>LINE_1400_1</vt:lpstr>
      <vt:lpstr>LINE_1400_2</vt:lpstr>
      <vt:lpstr>LINE_1400_3</vt:lpstr>
      <vt:lpstr>LINE_1500</vt:lpstr>
      <vt:lpstr>LINE_1500_1</vt:lpstr>
      <vt:lpstr>LINE_1500_2</vt:lpstr>
      <vt:lpstr>LINE_1500_3</vt:lpstr>
      <vt:lpstr>LINE_1600</vt:lpstr>
      <vt:lpstr>LINE_1600_1</vt:lpstr>
      <vt:lpstr>LINE_1600_2</vt:lpstr>
      <vt:lpstr>LINE_1600_3</vt:lpstr>
      <vt:lpstr>LINE_1700</vt:lpstr>
      <vt:lpstr>LINE_1700_1</vt:lpstr>
      <vt:lpstr>LINE_1700_2</vt:lpstr>
      <vt:lpstr>LINE_1700_3</vt:lpstr>
      <vt:lpstr>LINE_YELLOW</vt:lpstr>
      <vt:lpstr>LINE_YELLOW_ALL</vt:lpstr>
      <vt:lpstr>LIST_MR_MO_OKTMO</vt:lpstr>
      <vt:lpstr>LIST_ORG_STAT</vt:lpstr>
      <vt:lpstr>LOAD_COMS</vt:lpstr>
      <vt:lpstr>logic</vt:lpstr>
      <vt:lpstr>mo</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MO_LIST_25</vt:lpstr>
      <vt:lpstr>MO_LIST_26</vt:lpstr>
      <vt:lpstr>MO_LIST_27</vt:lpstr>
      <vt:lpstr>MO_LIST_28</vt:lpstr>
      <vt:lpstr>MO_LIST_29</vt:lpstr>
      <vt:lpstr>MO_LIST_3</vt:lpstr>
      <vt:lpstr>MO_LIST_30</vt:lpstr>
      <vt:lpstr>MO_LIST_31</vt:lpstr>
      <vt:lpstr>MO_LIST_32</vt:lpstr>
      <vt:lpstr>MO_LIST_33</vt:lpstr>
      <vt:lpstr>MO_LIST_34</vt:lpstr>
      <vt:lpstr>MO_LIST_35</vt:lpstr>
      <vt:lpstr>MO_LIST_36</vt:lpstr>
      <vt:lpstr>MO_LIST_37</vt:lpstr>
      <vt:lpstr>MO_LIST_38</vt:lpstr>
      <vt:lpstr>MO_LIST_39</vt:lpstr>
      <vt:lpstr>MO_LIST_4</vt:lpstr>
      <vt:lpstr>MO_LIST_40</vt:lpstr>
      <vt:lpstr>MO_LIST_41</vt:lpstr>
      <vt:lpstr>MO_LIST_42</vt:lpstr>
      <vt:lpstr>MO_LIST_43</vt:lpstr>
      <vt:lpstr>MO_LIST_44</vt:lpstr>
      <vt:lpstr>MO_LIST_45</vt:lpstr>
      <vt:lpstr>MO_LIST_46</vt:lpstr>
      <vt:lpstr>MO_LIST_47</vt:lpstr>
      <vt:lpstr>MO_LIST_48</vt:lpstr>
      <vt:lpstr>MO_LIST_49</vt:lpstr>
      <vt:lpstr>MO_LIST_5</vt:lpstr>
      <vt:lpstr>MO_LIST_50</vt:lpstr>
      <vt:lpstr>MO_LIST_51</vt:lpstr>
      <vt:lpstr>MO_LIST_52</vt:lpstr>
      <vt:lpstr>MO_LIST_53</vt:lpstr>
      <vt:lpstr>MO_LIST_54</vt:lpstr>
      <vt:lpstr>MO_LIST_55</vt:lpstr>
      <vt:lpstr>MO_LIST_56</vt:lpstr>
      <vt:lpstr>MO_LIST_57</vt:lpstr>
      <vt:lpstr>MO_LIST_58</vt:lpstr>
      <vt:lpstr>MO_LIST_59</vt:lpstr>
      <vt:lpstr>MO_LIST_6</vt:lpstr>
      <vt:lpstr>MO_LIST_60</vt:lpstr>
      <vt:lpstr>MO_LIST_61</vt:lpstr>
      <vt:lpstr>MO_LIST_62</vt:lpstr>
      <vt:lpstr>MO_LIST_7</vt:lpstr>
      <vt:lpstr>MO_LIST_8</vt:lpstr>
      <vt:lpstr>MO_LIST_9</vt:lpstr>
      <vt:lpstr>money</vt:lpstr>
      <vt:lpstr>MONTH</vt:lpstr>
      <vt:lpstr>MONTH_CH</vt:lpstr>
      <vt:lpstr>mr</vt:lpstr>
      <vt:lpstr>MR_LIST</vt:lpstr>
      <vt:lpstr>MUNRAION</vt:lpstr>
      <vt:lpstr>okei</vt:lpstr>
      <vt:lpstr>oktmo</vt:lpstr>
      <vt:lpstr>OPF</vt:lpstr>
      <vt:lpstr>org</vt:lpstr>
      <vt:lpstr>org_operates</vt:lpstr>
      <vt:lpstr>OrgIsSmallBusiness</vt:lpstr>
      <vt:lpstr>Parenthesis_1</vt:lpstr>
      <vt:lpstr>Parenthesis_2</vt:lpstr>
      <vt:lpstr>REGION</vt:lpstr>
      <vt:lpstr>region_name</vt:lpstr>
      <vt:lpstr>report_date</vt:lpstr>
      <vt:lpstr>responsible_FIO</vt:lpstr>
      <vt:lpstr>responsible_post</vt:lpstr>
      <vt:lpstr>selected_region</vt:lpstr>
      <vt:lpstr>SUM__1320_1</vt:lpstr>
      <vt:lpstr>SUM__1320_2</vt:lpstr>
      <vt:lpstr>SUM__1320_3</vt:lpstr>
      <vt:lpstr>SUM_1100_1</vt:lpstr>
      <vt:lpstr>SUM_1100_2</vt:lpstr>
      <vt:lpstr>SUM_1100_3</vt:lpstr>
      <vt:lpstr>SUM_1110_1</vt:lpstr>
      <vt:lpstr>SUM_1110_2</vt:lpstr>
      <vt:lpstr>SUM_1110_3</vt:lpstr>
      <vt:lpstr>SUM_1120_1</vt:lpstr>
      <vt:lpstr>SUM_1120_2</vt:lpstr>
      <vt:lpstr>SUM_1120_3</vt:lpstr>
      <vt:lpstr>SUM_1130_1</vt:lpstr>
      <vt:lpstr>SUM_1130_2</vt:lpstr>
      <vt:lpstr>SUM_1130_3</vt:lpstr>
      <vt:lpstr>SUM_1140_1</vt:lpstr>
      <vt:lpstr>SUM_1140_2</vt:lpstr>
      <vt:lpstr>SUM_1140_3</vt:lpstr>
      <vt:lpstr>SUM_1150_1</vt:lpstr>
      <vt:lpstr>SUM_1150_2</vt:lpstr>
      <vt:lpstr>SUM_1150_3</vt:lpstr>
      <vt:lpstr>SUM_1160_1</vt:lpstr>
      <vt:lpstr>SUM_1160_2</vt:lpstr>
      <vt:lpstr>SUM_1160_3</vt:lpstr>
      <vt:lpstr>SUM_1170_1</vt:lpstr>
      <vt:lpstr>SUM_1170_2</vt:lpstr>
      <vt:lpstr>SUM_1170_3</vt:lpstr>
      <vt:lpstr>SUM_1180_1</vt:lpstr>
      <vt:lpstr>SUM_1180_2</vt:lpstr>
      <vt:lpstr>SUM_1180_3</vt:lpstr>
      <vt:lpstr>SUM_1185_1</vt:lpstr>
      <vt:lpstr>SUM_1185_2</vt:lpstr>
      <vt:lpstr>SUM_1185_3</vt:lpstr>
      <vt:lpstr>SUM_1190_1</vt:lpstr>
      <vt:lpstr>SUM_1190_2</vt:lpstr>
      <vt:lpstr>SUM_1190_3</vt:lpstr>
      <vt:lpstr>SUM_1200_1</vt:lpstr>
      <vt:lpstr>SUM_1200_2</vt:lpstr>
      <vt:lpstr>SUM_1200_3</vt:lpstr>
      <vt:lpstr>SUM_1210_1</vt:lpstr>
      <vt:lpstr>SUM_1210_2</vt:lpstr>
      <vt:lpstr>SUM_1210_3</vt:lpstr>
      <vt:lpstr>SUM_1220_1</vt:lpstr>
      <vt:lpstr>SUM_1220_2</vt:lpstr>
      <vt:lpstr>SUM_1220_3</vt:lpstr>
      <vt:lpstr>SUM_1230_1</vt:lpstr>
      <vt:lpstr>SUM_1230_2</vt:lpstr>
      <vt:lpstr>SUM_1230_3</vt:lpstr>
      <vt:lpstr>SUM_1240_1</vt:lpstr>
      <vt:lpstr>SUM_1240_2</vt:lpstr>
      <vt:lpstr>SUM_1240_3</vt:lpstr>
      <vt:lpstr>SUM_1250_1</vt:lpstr>
      <vt:lpstr>SUM_1250_2</vt:lpstr>
      <vt:lpstr>SUM_1250_3</vt:lpstr>
      <vt:lpstr>SUM_1255_1</vt:lpstr>
      <vt:lpstr>SUM_1255_2</vt:lpstr>
      <vt:lpstr>SUM_1255_3</vt:lpstr>
      <vt:lpstr>SUM_1260_1</vt:lpstr>
      <vt:lpstr>SUM_1260_2</vt:lpstr>
      <vt:lpstr>SUM_1260_3</vt:lpstr>
      <vt:lpstr>SUM_1300_1</vt:lpstr>
      <vt:lpstr>SUM_1300_2</vt:lpstr>
      <vt:lpstr>SUM_1300_3</vt:lpstr>
      <vt:lpstr>SUM_1310_1</vt:lpstr>
      <vt:lpstr>SUM_1310_2</vt:lpstr>
      <vt:lpstr>SUM_1310_3</vt:lpstr>
      <vt:lpstr>SUM_1320_1</vt:lpstr>
      <vt:lpstr>SUM_1320_2</vt:lpstr>
      <vt:lpstr>SUM_1320_3</vt:lpstr>
      <vt:lpstr>SUM_1340_1</vt:lpstr>
      <vt:lpstr>SUM_1340_2</vt:lpstr>
      <vt:lpstr>SUM_1340_3</vt:lpstr>
      <vt:lpstr>SUM_1350_1</vt:lpstr>
      <vt:lpstr>SUM_1350_2</vt:lpstr>
      <vt:lpstr>SUM_1350_3</vt:lpstr>
      <vt:lpstr>SUM_1360_1</vt:lpstr>
      <vt:lpstr>SUM_1360_2</vt:lpstr>
      <vt:lpstr>SUM_1360_3</vt:lpstr>
      <vt:lpstr>SUM_1370_1</vt:lpstr>
      <vt:lpstr>SUM_1370_2</vt:lpstr>
      <vt:lpstr>SUM_1370_3</vt:lpstr>
      <vt:lpstr>SUM_1375_1</vt:lpstr>
      <vt:lpstr>SUM_1375_2</vt:lpstr>
      <vt:lpstr>SUM_1375_3</vt:lpstr>
      <vt:lpstr>SUM_1400_1</vt:lpstr>
      <vt:lpstr>SUM_1400_2</vt:lpstr>
      <vt:lpstr>SUM_1400_3</vt:lpstr>
      <vt:lpstr>SUM_1410_1</vt:lpstr>
      <vt:lpstr>SUM_1410_2</vt:lpstr>
      <vt:lpstr>SUM_1410_3</vt:lpstr>
      <vt:lpstr>SUM_1420_1</vt:lpstr>
      <vt:lpstr>SUM_1420_2</vt:lpstr>
      <vt:lpstr>SUM_1420_3</vt:lpstr>
      <vt:lpstr>SUM_1430_1</vt:lpstr>
      <vt:lpstr>SUM_1430_2</vt:lpstr>
      <vt:lpstr>SUM_1430_3</vt:lpstr>
      <vt:lpstr>SUM_1435_1</vt:lpstr>
      <vt:lpstr>SUM_1435_2</vt:lpstr>
      <vt:lpstr>SUM_1435_3</vt:lpstr>
      <vt:lpstr>SUM_1450_1</vt:lpstr>
      <vt:lpstr>SUM_1450_2</vt:lpstr>
      <vt:lpstr>SUM_1450_3</vt:lpstr>
      <vt:lpstr>SUM_1500_1</vt:lpstr>
      <vt:lpstr>SUM_1500_2</vt:lpstr>
      <vt:lpstr>SUM_1500_3</vt:lpstr>
      <vt:lpstr>SUM_1510_1</vt:lpstr>
      <vt:lpstr>SUM_1510_2</vt:lpstr>
      <vt:lpstr>SUM_1510_3</vt:lpstr>
      <vt:lpstr>SUM_1520_1</vt:lpstr>
      <vt:lpstr>SUM_1520_2</vt:lpstr>
      <vt:lpstr>SUM_1520_3</vt:lpstr>
      <vt:lpstr>SUM_1530_1</vt:lpstr>
      <vt:lpstr>SUM_1530_2</vt:lpstr>
      <vt:lpstr>SUM_1530_3</vt:lpstr>
      <vt:lpstr>SUM_1540_1</vt:lpstr>
      <vt:lpstr>SUM_1540_2</vt:lpstr>
      <vt:lpstr>SUM_1540_3</vt:lpstr>
      <vt:lpstr>SUM_1545_1</vt:lpstr>
      <vt:lpstr>SUM_1545_2</vt:lpstr>
      <vt:lpstr>SUM_1545_3</vt:lpstr>
      <vt:lpstr>SUM_1550_1</vt:lpstr>
      <vt:lpstr>SUM_1550_2</vt:lpstr>
      <vt:lpstr>SUM_1550_3</vt:lpstr>
      <vt:lpstr>unit</vt:lpstr>
      <vt:lpstr>UpdStatus</vt:lpstr>
      <vt:lpstr>version</vt:lpstr>
      <vt:lpstr>WorkCountYear</vt:lpstr>
      <vt:lpstr>XML_MR_MO_OKTMO_LIST_TAG_NAMES</vt:lpstr>
      <vt:lpstr>XML_ORG_LIST_TAG_NAMES</vt:lpstr>
      <vt:lpstr>YEAR</vt:lpstr>
      <vt:lpstr>year_dec_1</vt:lpstr>
      <vt:lpstr>year_dec_2</vt:lpstr>
    </vt:vector>
  </TitlesOfParts>
  <Company>SMA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Бухгалтерский баланс</dc:title>
  <dc:subject>Бухгалтерский баланс</dc:subject>
  <dc:creator>--</dc:creator>
  <cp:lastModifiedBy>S304</cp:lastModifiedBy>
  <cp:lastPrinted>2011-03-22T06:46:09Z</cp:lastPrinted>
  <dcterms:created xsi:type="dcterms:W3CDTF">2004-05-21T07:18:45Z</dcterms:created>
  <dcterms:modified xsi:type="dcterms:W3CDTF">2015-11-20T06:38:53Z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RMSEM">
    <vt:bool>true</vt:bool>
  </property>
  <property fmtid="{D5CDD505-2E9C-101B-9397-08002B2CF9AE}" pid="3" name="EditTemplate">
    <vt:bool>false</vt:bool>
  </property>
  <property fmtid="{D5CDD505-2E9C-101B-9397-08002B2CF9AE}" pid="4" name="Version">
    <vt:lpwstr>FORMA1.BH</vt:lpwstr>
  </property>
  <property fmtid="{D5CDD505-2E9C-101B-9397-08002B2CF9AE}" pid="5" name="UserComments">
    <vt:lpwstr/>
  </property>
  <property fmtid="{D5CDD505-2E9C-101B-9397-08002B2CF9AE}" pid="6" name="PeriodLength">
    <vt:lpwstr/>
  </property>
  <property fmtid="{D5CDD505-2E9C-101B-9397-08002B2CF9AE}" pid="7" name="XsltDocFilePath">
    <vt:lpwstr/>
  </property>
  <property fmtid="{D5CDD505-2E9C-101B-9397-08002B2CF9AE}" pid="8" name="XslViewFilePath">
    <vt:lpwstr/>
  </property>
  <property fmtid="{D5CDD505-2E9C-101B-9397-08002B2CF9AE}" pid="9" name="RootDocFilePath">
    <vt:lpwstr/>
  </property>
  <property fmtid="{D5CDD505-2E9C-101B-9397-08002B2CF9AE}" pid="10" name="HtmlTempFilePath">
    <vt:lpwstr/>
  </property>
  <property fmtid="{D5CDD505-2E9C-101B-9397-08002B2CF9AE}" pid="11" name="Validate">
    <vt:lpwstr>#REFERENCEDDATA#\GRESv.xsl</vt:lpwstr>
  </property>
  <property fmtid="{D5CDD505-2E9C-101B-9397-08002B2CF9AE}" pid="12" name="entityid">
    <vt:lpwstr/>
  </property>
  <property fmtid="{D5CDD505-2E9C-101B-9397-08002B2CF9AE}" pid="13" name="keywords">
    <vt:lpwstr/>
  </property>
  <property fmtid="{D5CDD505-2E9C-101B-9397-08002B2CF9AE}" pid="14" name="Status">
    <vt:lpwstr>2</vt:lpwstr>
  </property>
  <property fmtid="{D5CDD505-2E9C-101B-9397-08002B2CF9AE}" pid="15" name="Period">
    <vt:lpwstr>2007</vt:lpwstr>
  </property>
  <property fmtid="{D5CDD505-2E9C-101B-9397-08002B2CF9AE}" pid="16" name="PROP1">
    <vt:lpwstr>1</vt:lpwstr>
  </property>
  <property fmtid="{D5CDD505-2E9C-101B-9397-08002B2CF9AE}" pid="17" name="PROP2">
    <vt:lpwstr>5</vt:lpwstr>
  </property>
  <property fmtid="{D5CDD505-2E9C-101B-9397-08002B2CF9AE}" pid="18" name="CurrentVersion">
    <vt:lpwstr>1.0.1</vt:lpwstr>
  </property>
  <property fmtid="{D5CDD505-2E9C-101B-9397-08002B2CF9AE}" pid="19" name="XMLTempFilePath">
    <vt:lpwstr/>
  </property>
  <property fmtid="{D5CDD505-2E9C-101B-9397-08002B2CF9AE}" pid="20" name="TemplateOperationMode">
    <vt:i4>3</vt:i4>
  </property>
  <property fmtid="{D5CDD505-2E9C-101B-9397-08002B2CF9AE}" pid="21" name="Periodicity">
    <vt:lpwstr>YEAR</vt:lpwstr>
  </property>
  <property fmtid="{D5CDD505-2E9C-101B-9397-08002B2CF9AE}" pid="22" name="TypePlanning">
    <vt:lpwstr>FACT</vt:lpwstr>
  </property>
  <property fmtid="{D5CDD505-2E9C-101B-9397-08002B2CF9AE}" pid="23" name="ProtectBook">
    <vt:i4>0</vt:i4>
  </property>
</Properties>
</file>